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перелік об'єктів ПСР Укравтодор" sheetId="6" r:id="rId1"/>
    <sheet name="напрями" sheetId="7" r:id="rId2"/>
    <sheet name="Лист1" sheetId="8" r:id="rId3"/>
    <sheet name="Лист4" sheetId="11" r:id="rId4"/>
    <sheet name="Лист2" sheetId="9" r:id="rId5"/>
    <sheet name="Лист3" sheetId="10" r:id="rId6"/>
  </sheets>
  <definedNames>
    <definedName name="_xlnm.Print_Titles" localSheetId="0">'перелік об''єктів ПСР Укравтодор'!$8:$9</definedName>
    <definedName name="_xlnm.Print_Area" localSheetId="2">Лист1!$A$1:$C$20</definedName>
    <definedName name="_xlnm.Print_Area" localSheetId="5">Лист3!$A$1:$C$20</definedName>
    <definedName name="_xlnm.Print_Area" localSheetId="1">напрями!$A$1:$C$20</definedName>
    <definedName name="_xlnm.Print_Area" localSheetId="0">'перелік об''єктів ПСР Укравтодор'!$A$1:$F$90</definedName>
  </definedNames>
  <calcPr calcId="145621"/>
</workbook>
</file>

<file path=xl/calcChain.xml><?xml version="1.0" encoding="utf-8"?>
<calcChain xmlns="http://schemas.openxmlformats.org/spreadsheetml/2006/main">
  <c r="E7" i="11" l="1"/>
  <c r="C55" i="6" l="1"/>
  <c r="E11" i="11" l="1"/>
  <c r="C11" i="11"/>
  <c r="D10" i="11"/>
  <c r="D11" i="11"/>
  <c r="D5" i="11"/>
  <c r="C44" i="9" l="1"/>
  <c r="C68" i="9"/>
  <c r="C45" i="9"/>
  <c r="C14" i="9"/>
  <c r="C15" i="9" s="1"/>
  <c r="C23" i="9" s="1"/>
  <c r="F69" i="9"/>
  <c r="F71" i="9" s="1"/>
  <c r="C69" i="9"/>
  <c r="C71" i="9" s="1"/>
  <c r="F64" i="9"/>
  <c r="F72" i="9" s="1"/>
  <c r="E64" i="9"/>
  <c r="E72" i="9" s="1"/>
  <c r="E73" i="9" s="1"/>
  <c r="D62" i="9"/>
  <c r="D64" i="9" s="1"/>
  <c r="D72" i="9" s="1"/>
  <c r="C62" i="9"/>
  <c r="D58" i="9"/>
  <c r="C58" i="9"/>
  <c r="C54" i="9"/>
  <c r="D51" i="9"/>
  <c r="C51" i="9"/>
  <c r="D48" i="9"/>
  <c r="C48" i="9"/>
  <c r="D45" i="9"/>
  <c r="F33" i="9"/>
  <c r="F40" i="9" s="1"/>
  <c r="E31" i="9"/>
  <c r="E33" i="9" s="1"/>
  <c r="E40" i="9" s="1"/>
  <c r="C31" i="9"/>
  <c r="D28" i="9"/>
  <c r="D33" i="9" s="1"/>
  <c r="D40" i="9" s="1"/>
  <c r="C28" i="9"/>
  <c r="C33" i="9" s="1"/>
  <c r="C40" i="9" s="1"/>
  <c r="D15" i="9"/>
  <c r="D16" i="9" s="1"/>
  <c r="D23" i="9" s="1"/>
  <c r="C64" i="9" l="1"/>
  <c r="C72" i="9" s="1"/>
  <c r="C73" i="9" s="1"/>
  <c r="C11" i="10"/>
  <c r="D9" i="10" s="1"/>
  <c r="D73" i="9"/>
  <c r="F73" i="9"/>
  <c r="C16" i="9"/>
  <c r="F71" i="6"/>
  <c r="E71" i="6"/>
  <c r="E79" i="6" s="1"/>
  <c r="D69" i="6"/>
  <c r="C69" i="6"/>
  <c r="D65" i="6"/>
  <c r="D71" i="6" s="1"/>
  <c r="C65" i="6"/>
  <c r="C71" i="6" s="1"/>
  <c r="F33" i="6"/>
  <c r="F40" i="6" s="1"/>
  <c r="E31" i="6"/>
  <c r="E33" i="6" s="1"/>
  <c r="E40" i="6" s="1"/>
  <c r="C31" i="6"/>
  <c r="D28" i="6"/>
  <c r="D33" i="6" s="1"/>
  <c r="D40" i="6" s="1"/>
  <c r="C28" i="6"/>
  <c r="C33" i="6" s="1"/>
  <c r="C40" i="6" s="1"/>
  <c r="E80" i="6" l="1"/>
  <c r="D7" i="10"/>
  <c r="D6" i="10"/>
  <c r="D5" i="10"/>
  <c r="D15" i="6"/>
  <c r="C15" i="6"/>
  <c r="C23" i="6" s="1"/>
  <c r="D11" i="10" l="1"/>
  <c r="F76" i="6"/>
  <c r="F78" i="6" s="1"/>
  <c r="C76" i="6"/>
  <c r="C78" i="6" s="1"/>
  <c r="D16" i="6"/>
  <c r="D23" i="6" s="1"/>
  <c r="C16" i="6"/>
  <c r="F79" i="6"/>
  <c r="F80" i="6" s="1"/>
  <c r="C61" i="6"/>
  <c r="D48" i="6"/>
  <c r="D45" i="6"/>
  <c r="C45" i="6"/>
  <c r="D51" i="6"/>
  <c r="C51" i="6"/>
  <c r="C48" i="6"/>
  <c r="D79" i="6" l="1"/>
  <c r="D80" i="6" s="1"/>
  <c r="C9" i="7"/>
  <c r="C79" i="6" l="1"/>
  <c r="C80" i="6" s="1"/>
  <c r="G8" i="7"/>
  <c r="C11" i="7" l="1"/>
  <c r="D6" i="7" s="1"/>
  <c r="D5" i="7" l="1"/>
  <c r="D9" i="7"/>
  <c r="D7" i="7"/>
  <c r="D11" i="7" l="1"/>
  <c r="C11" i="8" l="1"/>
  <c r="D6" i="8" s="1"/>
  <c r="D5" i="8" l="1"/>
  <c r="D7" i="8"/>
  <c r="D9" i="8"/>
  <c r="D11" i="8" l="1"/>
</calcChain>
</file>

<file path=xl/sharedStrings.xml><?xml version="1.0" encoding="utf-8"?>
<sst xmlns="http://schemas.openxmlformats.org/spreadsheetml/2006/main" count="228" uniqueCount="83">
  <si>
    <t xml:space="preserve">ПЕРЕЛІК </t>
  </si>
  <si>
    <t>ЗАТВЕРДЖЕНО:</t>
  </si>
  <si>
    <t>Введення в експлуатацію</t>
  </si>
  <si>
    <t>дороги, километрів</t>
  </si>
  <si>
    <t>мосту, погонних метрів</t>
  </si>
  <si>
    <t>вулиці і дороги комунальної власності у населених пунктах, м2</t>
  </si>
  <si>
    <t xml:space="preserve">Найменування об'єкта </t>
  </si>
  <si>
    <t>Запорізька область</t>
  </si>
  <si>
    <t>Об'єкти поточного середнього ремонту автомобільних доріг</t>
  </si>
  <si>
    <t>Вулиці і дороги комунальної власності у населених пунктах</t>
  </si>
  <si>
    <t>Об'єкти будівництва та реконструкції автомобільних доріг</t>
  </si>
  <si>
    <t>Разом за розділом "Об'єкти будівництва та реконструкції автомобільних доріг"</t>
  </si>
  <si>
    <t>Об'єкти капітального ремонту автомобільних доріг</t>
  </si>
  <si>
    <t>Разом за розділом "Об'єкти капітального ремонту автомобільних доріг"</t>
  </si>
  <si>
    <t>Разом за розділом "Об'єкти поточного середнього ремонту автомобільних доріг"</t>
  </si>
  <si>
    <t>Бердянський район</t>
  </si>
  <si>
    <t>Більмацький район</t>
  </si>
  <si>
    <t>Василівський район</t>
  </si>
  <si>
    <t>Запорізький район</t>
  </si>
  <si>
    <t>Пологівський район</t>
  </si>
  <si>
    <t>Чернігівський район</t>
  </si>
  <si>
    <t>Разом по Запорізькій області</t>
  </si>
  <si>
    <t>Разом за підрозділом  "Вулиці і дороги комунальної власності у населених пунктах"</t>
  </si>
  <si>
    <t>Разом по району</t>
  </si>
  <si>
    <t>_____________район</t>
  </si>
  <si>
    <t>інфраструктури Запорізької обласної державної адміністрації</t>
  </si>
  <si>
    <t>Геннадій Тімченко</t>
  </si>
  <si>
    <t>державної адміністрації</t>
  </si>
  <si>
    <t xml:space="preserve">Заступник голови Запорізької обласної </t>
  </si>
  <si>
    <t>№ з/п</t>
  </si>
  <si>
    <t>Разом за підрозділом  "Автомобільні дороги місцевого значення"</t>
  </si>
  <si>
    <t>Автомобільні дороги місцевого значення</t>
  </si>
  <si>
    <t>Обсяг фінансування, тис. гривень</t>
  </si>
  <si>
    <t>Напрями використання коштів субвенції</t>
  </si>
  <si>
    <t>Обсяг коштів, тис. грн.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</si>
  <si>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</si>
  <si>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</si>
  <si>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</si>
  <si>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</si>
  <si>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</si>
  <si>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</si>
  <si>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Усього</t>
  </si>
  <si>
    <t xml:space="preserve">промисловості та розвитку інфраструктури </t>
  </si>
  <si>
    <t>Запорізької обласної державної адміністрації_____________________М. БАРАНОВСЬКА</t>
  </si>
  <si>
    <t>N з/п</t>
  </si>
  <si>
    <t>м. Мелітополь</t>
  </si>
  <si>
    <t xml:space="preserve">Разом </t>
  </si>
  <si>
    <t>Кам’янсько- Дніпровський район</t>
  </si>
  <si>
    <t xml:space="preserve">Директор Департаменту промисловості та розвитку </t>
  </si>
  <si>
    <t xml:space="preserve">Директор Департаменту </t>
  </si>
  <si>
    <t>О080823 /Т-08-04/ -Дніпровка,                                                реконструкція на ділянці км 5+200 - км 6+300</t>
  </si>
  <si>
    <t>______________________М. БАРАНОВСЬКА</t>
  </si>
  <si>
    <t>"____"___________________2020 р.</t>
  </si>
  <si>
    <t xml:space="preserve">   об'єктів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за рахунок субвенції з державного бюджету місцевим бюджетам за бюджетною програмою 3131090 у 2020 році</t>
  </si>
  <si>
    <t>С080201 /М-18/ - Степногірськ, шляхопровід через автомобільну дорогу, км 0+200</t>
  </si>
  <si>
    <t>О081491 Пологи – Кінські Роздори – Андріївка – Нововасилівка – Бердянськ, км 73+700 – км 85+500</t>
  </si>
  <si>
    <t>О081491 Пологи – Кінські Роздори – Андріївка – Нововасилівка – Бердянськ, км 42+600 - км 47+300, км 55+550 – км 59+000</t>
  </si>
  <si>
    <t>_____________________Володимир ТАРАСЕНКО</t>
  </si>
  <si>
    <t>О080720 /М-18/-Балабине-Малокатеринівка, км 3+330 – км 7+030</t>
  </si>
  <si>
    <t xml:space="preserve"> О081491 Пологи – Кінські Роздори – Андріївка – Нововасилівка – Бердянськ, км 25+700 - км 27+400</t>
  </si>
  <si>
    <t>О080617 Приютне - Новозлатопіль - Красноселівка - Федорівка - Кінські Роздори, км 38+500 - км 46+700</t>
  </si>
  <si>
    <t>О081982  Чернігівка – станція Верхній Токмак І, км 0+000 - км 5+600</t>
  </si>
  <si>
    <t>м. Мелітополь, вул. Воїнів-Інтернаціоналістів</t>
  </si>
  <si>
    <t>Інформація щодо напрямів виконання коштів субвенції з державного бюджету місцевим бюджетам за бюджетною програмою 3131090 у 2020 році</t>
  </si>
  <si>
    <t>(061) 271-21-10</t>
  </si>
  <si>
    <t xml:space="preserve">О080789 Запоріжжя – Біленьке, км 0+000 – км 2+375  </t>
  </si>
  <si>
    <t>О080288 Василівка – Дніпрорудне – /Р-37/,  км 13+300 – км 17+800, км 19+650 - км 25+800</t>
  </si>
  <si>
    <t>О081977 Станція Верхній Токмак І - Вершина Друга, км 0+000 - км 5+300</t>
  </si>
  <si>
    <t>Кошти субвенції 2020 рік</t>
  </si>
  <si>
    <t>тис. грн</t>
  </si>
  <si>
    <t>Запорізької обласної державної адміністрації                        _____________________                             М. БАРАНОВСЬКА</t>
  </si>
  <si>
    <t xml:space="preserve">Залишки коштів минулих років </t>
  </si>
  <si>
    <t>Інформація щодо напрямів використання коштів субвенції з державного бюджету місцевим бюджетам за бюджетною програмою 3131090 у 2020 році</t>
  </si>
  <si>
    <t>Веселівський район</t>
  </si>
  <si>
    <t xml:space="preserve">С080402 Веселе - Далеке, км 0+000 - км 8+500 </t>
  </si>
  <si>
    <t>С080407 Новоуспенівка - Братолюбівка - /Т-08-05/,  км 0+000 - км 4+800</t>
  </si>
  <si>
    <t>Гуляйпільський район</t>
  </si>
  <si>
    <t>О081977 Станція Верхній Токмак І - Вершина Друга, км 0+000 - км 6+300</t>
  </si>
  <si>
    <t>О080619 Гуляйполе – Успенівка – Зелене Поле, км 0+075 -         км 7+567</t>
  </si>
  <si>
    <t>О080288 Василівка – Дніпрорудне – /Р-37/,  км 13+300 –          км 17+800, км 19+650 - км 25+800</t>
  </si>
  <si>
    <t>О081491 Пологи – Кінські Роздори – Андріївка – Нововасилівка – Бердянськ, км 42+600 - км 47+300,                         км 55+550 – км 59+000</t>
  </si>
  <si>
    <t>О080617 Приютне - Новозлатопіль - Красноселівка - Федорівка - Кінські Роздори, км 38+675 - км 47+275</t>
  </si>
  <si>
    <t xml:space="preserve"> О081491 Пологи – Кінські Роздори – Андріївка – Нововасилівка – Бердянськ, км 30+700 - км 32+400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</si>
</sst>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₽_-;\-* #,##0_₽_-;_-* &quot;-&quot;_₽_-;_-@_-"/>
    <numFmt numFmtId="165" formatCode="_-* #,##0.0_₽_-;\-* #,##0.0_₽_-;_-* &quot;-&quot;??_₽_-;_-@_-"/>
    <numFmt numFmtId="166" formatCode="_-* #,##0.0_₽_-;\-* #,##0.0_₽_-;_-* &quot;-&quot;?_₽_-;_-@_-"/>
    <numFmt numFmtId="167" formatCode="_-* #,##0_₽_-;\-* #,##0_₽_-;_-* &quot;-&quot;?_₽_-;_-@_-"/>
    <numFmt numFmtId="168" formatCode="_-* #,##0.0_₽_-;\-* #,##0.0_₽_-;_-* &quot;-&quot;_₽_-;_-@_-"/>
    <numFmt numFmtId="169" formatCode="_-* #,##0.0\ _₽_-;\-* #,##0.0\ _₽_-;_-* &quot;-&quot;?\ _₽_-;_-@_-"/>
  </numFmts>
  <fonts count="3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4" fillId="0" borderId="0" xfId="0" applyFont="1"/>
    <xf numFmtId="0" fontId="2" fillId="0" borderId="0" xfId="0" applyFont="1"/>
    <xf numFmtId="165" fontId="2" fillId="0" borderId="1" xfId="0" applyNumberFormat="1" applyFont="1" applyBorder="1"/>
    <xf numFmtId="165" fontId="0" fillId="0" borderId="0" xfId="0" applyNumberFormat="1"/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/>
    <xf numFmtId="165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8" xfId="0" applyNumberFormat="1" applyFont="1" applyBorder="1" applyAlignment="1">
      <alignment horizontal="left" vertical="center" indent="1"/>
    </xf>
    <xf numFmtId="165" fontId="2" fillId="0" borderId="1" xfId="0" applyNumberFormat="1" applyFont="1" applyBorder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left" vertical="center" wrapText="1" indent="1"/>
    </xf>
    <xf numFmtId="165" fontId="2" fillId="0" borderId="1" xfId="0" applyNumberFormat="1" applyFont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horizontal="left" vertical="center" wrapText="1" indent="1"/>
    </xf>
    <xf numFmtId="165" fontId="1" fillId="0" borderId="1" xfId="0" applyNumberFormat="1" applyFont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indent="1"/>
    </xf>
    <xf numFmtId="0" fontId="6" fillId="0" borderId="0" xfId="0" applyFont="1"/>
    <xf numFmtId="166" fontId="2" fillId="0" borderId="2" xfId="0" applyNumberFormat="1" applyFont="1" applyFill="1" applyBorder="1" applyAlignment="1">
      <alignment vertical="center" wrapText="1"/>
    </xf>
    <xf numFmtId="166" fontId="8" fillId="0" borderId="2" xfId="0" applyNumberFormat="1" applyFont="1" applyFill="1" applyBorder="1" applyAlignment="1">
      <alignment vertical="center" wrapText="1"/>
    </xf>
    <xf numFmtId="166" fontId="7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6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3" xfId="0" applyFont="1" applyBorder="1"/>
    <xf numFmtId="164" fontId="9" fillId="0" borderId="9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1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166" fontId="14" fillId="0" borderId="0" xfId="0" applyNumberFormat="1" applyFont="1" applyAlignment="1">
      <alignment vertical="center"/>
    </xf>
    <xf numFmtId="0" fontId="14" fillId="0" borderId="0" xfId="0" applyFont="1" applyAlignment="1"/>
    <xf numFmtId="166" fontId="15" fillId="0" borderId="1" xfId="0" applyNumberFormat="1" applyFont="1" applyBorder="1" applyAlignment="1">
      <alignment vertical="center" wrapText="1"/>
    </xf>
    <xf numFmtId="166" fontId="13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vertical="center" wrapText="1"/>
    </xf>
    <xf numFmtId="166" fontId="0" fillId="0" borderId="0" xfId="0" applyNumberFormat="1" applyFill="1"/>
    <xf numFmtId="0" fontId="0" fillId="0" borderId="0" xfId="0" applyFill="1"/>
    <xf numFmtId="9" fontId="0" fillId="0" borderId="0" xfId="0" applyNumberFormat="1" applyAlignment="1">
      <alignment horizontal="right"/>
    </xf>
    <xf numFmtId="0" fontId="2" fillId="0" borderId="2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165" fontId="6" fillId="0" borderId="11" xfId="0" applyNumberFormat="1" applyFont="1" applyBorder="1" applyAlignment="1">
      <alignment horizontal="left" vertical="center" wrapText="1" indent="1"/>
    </xf>
    <xf numFmtId="166" fontId="6" fillId="0" borderId="11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indent="1"/>
    </xf>
    <xf numFmtId="165" fontId="1" fillId="0" borderId="15" xfId="0" applyNumberFormat="1" applyFont="1" applyBorder="1" applyAlignment="1">
      <alignment horizontal="left" vertical="center" wrapText="1" indent="1"/>
    </xf>
    <xf numFmtId="166" fontId="1" fillId="0" borderId="15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166" fontId="1" fillId="0" borderId="18" xfId="0" applyNumberFormat="1" applyFont="1" applyBorder="1" applyAlignment="1">
      <alignment vertical="center" wrapText="1"/>
    </xf>
    <xf numFmtId="167" fontId="1" fillId="0" borderId="19" xfId="0" applyNumberFormat="1" applyFont="1" applyBorder="1" applyAlignment="1">
      <alignment vertical="center" wrapText="1"/>
    </xf>
    <xf numFmtId="0" fontId="12" fillId="0" borderId="0" xfId="0" applyFont="1" applyAlignment="1"/>
    <xf numFmtId="166" fontId="16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165" fontId="16" fillId="0" borderId="0" xfId="0" applyNumberFormat="1" applyFont="1"/>
    <xf numFmtId="164" fontId="16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4" fillId="0" borderId="0" xfId="0" applyNumberFormat="1" applyFo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6" fontId="0" fillId="0" borderId="0" xfId="0" applyNumberFormat="1"/>
    <xf numFmtId="166" fontId="14" fillId="2" borderId="0" xfId="0" applyNumberFormat="1" applyFont="1" applyFill="1" applyAlignment="1"/>
    <xf numFmtId="166" fontId="14" fillId="2" borderId="0" xfId="0" applyNumberFormat="1" applyFont="1" applyFill="1" applyAlignment="1">
      <alignment vertical="center"/>
    </xf>
    <xf numFmtId="0" fontId="14" fillId="2" borderId="0" xfId="0" applyFont="1" applyFill="1"/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/>
    <xf numFmtId="166" fontId="2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166" fontId="2" fillId="0" borderId="9" xfId="0" applyNumberFormat="1" applyFont="1" applyBorder="1" applyAlignment="1">
      <alignment vertical="center" wrapText="1"/>
    </xf>
    <xf numFmtId="166" fontId="1" fillId="0" borderId="9" xfId="0" applyNumberFormat="1" applyFont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166" fontId="20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165" fontId="20" fillId="0" borderId="0" xfId="0" applyNumberFormat="1" applyFont="1"/>
    <xf numFmtId="164" fontId="20" fillId="0" borderId="0" xfId="0" applyNumberFormat="1" applyFont="1" applyAlignment="1">
      <alignment horizontal="center" vertical="center"/>
    </xf>
    <xf numFmtId="166" fontId="22" fillId="2" borderId="0" xfId="0" applyNumberFormat="1" applyFont="1" applyFill="1" applyAlignment="1"/>
    <xf numFmtId="166" fontId="22" fillId="2" borderId="0" xfId="0" applyNumberFormat="1" applyFont="1" applyFill="1" applyAlignment="1">
      <alignment vertical="center"/>
    </xf>
    <xf numFmtId="0" fontId="22" fillId="2" borderId="0" xfId="0" applyFont="1" applyFill="1"/>
    <xf numFmtId="164" fontId="22" fillId="2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2" borderId="0" xfId="0" applyFont="1" applyFill="1" applyAlignment="1"/>
    <xf numFmtId="166" fontId="22" fillId="0" borderId="0" xfId="0" applyNumberFormat="1" applyFont="1" applyAlignment="1">
      <alignment vertical="center"/>
    </xf>
    <xf numFmtId="0" fontId="22" fillId="0" borderId="0" xfId="0" applyFont="1" applyAlignment="1"/>
    <xf numFmtId="164" fontId="22" fillId="0" borderId="0" xfId="0" applyNumberFormat="1" applyFont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164" fontId="25" fillId="0" borderId="9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wrapText="1" indent="1"/>
    </xf>
    <xf numFmtId="166" fontId="19" fillId="0" borderId="2" xfId="0" applyNumberFormat="1" applyFont="1" applyFill="1" applyBorder="1" applyAlignment="1">
      <alignment vertical="center" wrapText="1"/>
    </xf>
    <xf numFmtId="166" fontId="19" fillId="0" borderId="1" xfId="0" applyNumberFormat="1" applyFont="1" applyFill="1" applyBorder="1" applyAlignment="1">
      <alignment vertical="center" wrapText="1"/>
    </xf>
    <xf numFmtId="165" fontId="26" fillId="0" borderId="1" xfId="0" applyNumberFormat="1" applyFont="1" applyBorder="1" applyAlignment="1">
      <alignment horizontal="center" wrapText="1"/>
    </xf>
    <xf numFmtId="164" fontId="26" fillId="0" borderId="9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indent="1"/>
    </xf>
    <xf numFmtId="165" fontId="26" fillId="0" borderId="1" xfId="0" applyNumberFormat="1" applyFont="1" applyBorder="1" applyAlignment="1">
      <alignment horizontal="left" vertical="center" wrapText="1"/>
    </xf>
    <xf numFmtId="166" fontId="26" fillId="0" borderId="1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left" vertical="center" wrapText="1" indent="1"/>
    </xf>
    <xf numFmtId="166" fontId="19" fillId="0" borderId="1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center" wrapText="1"/>
    </xf>
    <xf numFmtId="164" fontId="19" fillId="0" borderId="9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left" vertical="center" wrapText="1" indent="1"/>
    </xf>
    <xf numFmtId="166" fontId="24" fillId="0" borderId="1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left" wrapText="1"/>
    </xf>
    <xf numFmtId="165" fontId="26" fillId="0" borderId="9" xfId="0" applyNumberFormat="1" applyFont="1" applyBorder="1" applyAlignment="1">
      <alignment horizontal="center" wrapText="1"/>
    </xf>
    <xf numFmtId="165" fontId="19" fillId="0" borderId="1" xfId="0" applyNumberFormat="1" applyFont="1" applyBorder="1" applyAlignment="1">
      <alignment horizontal="left" vertical="center" wrapText="1"/>
    </xf>
    <xf numFmtId="166" fontId="19" fillId="0" borderId="1" xfId="0" applyNumberFormat="1" applyFont="1" applyBorder="1" applyAlignment="1">
      <alignment wrapText="1"/>
    </xf>
    <xf numFmtId="165" fontId="26" fillId="0" borderId="1" xfId="0" applyNumberFormat="1" applyFont="1" applyBorder="1" applyAlignment="1">
      <alignment horizontal="center" vertical="center" wrapText="1"/>
    </xf>
    <xf numFmtId="166" fontId="19" fillId="0" borderId="9" xfId="0" applyNumberFormat="1" applyFont="1" applyBorder="1" applyAlignment="1">
      <alignment vertical="center" wrapText="1"/>
    </xf>
    <xf numFmtId="166" fontId="24" fillId="0" borderId="9" xfId="0" applyNumberFormat="1" applyFont="1" applyBorder="1" applyAlignment="1">
      <alignment vertical="center" wrapText="1"/>
    </xf>
    <xf numFmtId="166" fontId="19" fillId="0" borderId="1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 vertical="center" indent="1"/>
    </xf>
    <xf numFmtId="165" fontId="26" fillId="0" borderId="11" xfId="0" applyNumberFormat="1" applyFont="1" applyBorder="1" applyAlignment="1">
      <alignment horizontal="left" vertical="center" wrapText="1" indent="1"/>
    </xf>
    <xf numFmtId="166" fontId="26" fillId="0" borderId="11" xfId="0" applyNumberFormat="1" applyFont="1" applyBorder="1" applyAlignment="1">
      <alignment vertical="center"/>
    </xf>
    <xf numFmtId="165" fontId="26" fillId="0" borderId="11" xfId="0" applyNumberFormat="1" applyFont="1" applyBorder="1" applyAlignment="1">
      <alignment horizontal="center" wrapText="1"/>
    </xf>
    <xf numFmtId="164" fontId="26" fillId="0" borderId="12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indent="1"/>
    </xf>
    <xf numFmtId="166" fontId="26" fillId="0" borderId="2" xfId="0" applyNumberFormat="1" applyFont="1" applyFill="1" applyBorder="1" applyAlignment="1">
      <alignment vertical="center" wrapText="1"/>
    </xf>
    <xf numFmtId="165" fontId="26" fillId="0" borderId="1" xfId="0" applyNumberFormat="1" applyFont="1" applyBorder="1" applyAlignment="1">
      <alignment horizontal="left" vertical="center" wrapText="1" indent="1"/>
    </xf>
    <xf numFmtId="166" fontId="26" fillId="0" borderId="1" xfId="0" applyNumberFormat="1" applyFont="1" applyBorder="1" applyAlignment="1">
      <alignment vertical="center"/>
    </xf>
    <xf numFmtId="165" fontId="19" fillId="0" borderId="1" xfId="0" applyNumberFormat="1" applyFont="1" applyBorder="1"/>
    <xf numFmtId="164" fontId="19" fillId="0" borderId="9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/>
    </xf>
    <xf numFmtId="0" fontId="19" fillId="0" borderId="8" xfId="0" applyNumberFormat="1" applyFont="1" applyBorder="1" applyAlignment="1">
      <alignment horizontal="left" vertical="center" indent="1"/>
    </xf>
    <xf numFmtId="0" fontId="19" fillId="0" borderId="13" xfId="0" applyFont="1" applyBorder="1"/>
    <xf numFmtId="164" fontId="19" fillId="2" borderId="9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indent="1"/>
    </xf>
    <xf numFmtId="165" fontId="24" fillId="0" borderId="15" xfId="0" applyNumberFormat="1" applyFont="1" applyBorder="1" applyAlignment="1">
      <alignment horizontal="left" vertical="center" wrapText="1" indent="1"/>
    </xf>
    <xf numFmtId="166" fontId="24" fillId="0" borderId="15" xfId="0" applyNumberFormat="1" applyFont="1" applyBorder="1" applyAlignment="1">
      <alignment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indent="1"/>
    </xf>
    <xf numFmtId="0" fontId="24" fillId="0" borderId="18" xfId="0" applyFont="1" applyBorder="1" applyAlignment="1">
      <alignment horizontal="left" vertical="center" indent="1"/>
    </xf>
    <xf numFmtId="166" fontId="24" fillId="0" borderId="18" xfId="0" applyNumberFormat="1" applyFont="1" applyBorder="1" applyAlignment="1">
      <alignment vertical="center" wrapText="1"/>
    </xf>
    <xf numFmtId="167" fontId="24" fillId="0" borderId="19" xfId="0" applyNumberFormat="1" applyFont="1" applyBorder="1" applyAlignment="1">
      <alignment vertical="center" wrapText="1"/>
    </xf>
    <xf numFmtId="166" fontId="27" fillId="0" borderId="0" xfId="0" applyNumberFormat="1" applyFont="1" applyAlignment="1">
      <alignment vertical="center"/>
    </xf>
    <xf numFmtId="165" fontId="18" fillId="0" borderId="0" xfId="0" applyNumberFormat="1" applyFont="1"/>
    <xf numFmtId="164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0" xfId="0" applyNumberFormat="1" applyFont="1"/>
    <xf numFmtId="0" fontId="28" fillId="0" borderId="0" xfId="0" applyFont="1" applyAlignment="1"/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8" fontId="19" fillId="0" borderId="0" xfId="0" applyNumberFormat="1" applyFont="1" applyAlignment="1">
      <alignment horizontal="center" vertical="center"/>
    </xf>
    <xf numFmtId="0" fontId="18" fillId="0" borderId="0" xfId="0" applyFont="1"/>
    <xf numFmtId="0" fontId="19" fillId="3" borderId="1" xfId="0" applyFont="1" applyFill="1" applyBorder="1" applyAlignment="1">
      <alignment horizontal="left" vertical="center" wrapText="1" indent="1"/>
    </xf>
    <xf numFmtId="165" fontId="19" fillId="3" borderId="1" xfId="0" applyNumberFormat="1" applyFont="1" applyFill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horizontal="center" wrapText="1"/>
    </xf>
    <xf numFmtId="165" fontId="6" fillId="0" borderId="9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/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5" fillId="0" borderId="0" xfId="0" applyFont="1"/>
    <xf numFmtId="0" fontId="32" fillId="0" borderId="17" xfId="0" applyFont="1" applyBorder="1" applyAlignment="1">
      <alignment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1"/>
    </xf>
    <xf numFmtId="165" fontId="13" fillId="0" borderId="2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165" fontId="13" fillId="0" borderId="9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165" fontId="13" fillId="0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 indent="1"/>
    </xf>
    <xf numFmtId="165" fontId="13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165" fontId="13" fillId="0" borderId="19" xfId="0" applyNumberFormat="1" applyFont="1" applyBorder="1" applyAlignment="1">
      <alignment horizontal="center" vertical="center" wrapText="1"/>
    </xf>
    <xf numFmtId="0" fontId="31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66" fontId="33" fillId="0" borderId="0" xfId="0" applyNumberFormat="1" applyFont="1" applyAlignment="1">
      <alignment vertical="center"/>
    </xf>
    <xf numFmtId="165" fontId="31" fillId="0" borderId="0" xfId="0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1" fillId="0" borderId="3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9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wrapText="1"/>
    </xf>
    <xf numFmtId="165" fontId="6" fillId="0" borderId="24" xfId="0" applyNumberFormat="1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165" fontId="26" fillId="0" borderId="1" xfId="0" applyNumberFormat="1" applyFont="1" applyBorder="1" applyAlignment="1">
      <alignment horizontal="center" wrapText="1"/>
    </xf>
    <xf numFmtId="165" fontId="26" fillId="0" borderId="9" xfId="0" applyNumberFormat="1" applyFont="1" applyBorder="1" applyAlignment="1">
      <alignment horizontal="center" wrapText="1"/>
    </xf>
    <xf numFmtId="165" fontId="24" fillId="0" borderId="1" xfId="0" applyNumberFormat="1" applyFont="1" applyBorder="1" applyAlignment="1">
      <alignment horizontal="center" wrapText="1"/>
    </xf>
    <xf numFmtId="165" fontId="24" fillId="0" borderId="9" xfId="0" applyNumberFormat="1" applyFont="1" applyBorder="1" applyAlignment="1">
      <alignment horizontal="center" wrapText="1"/>
    </xf>
    <xf numFmtId="165" fontId="26" fillId="0" borderId="3" xfId="0" applyNumberFormat="1" applyFont="1" applyBorder="1" applyAlignment="1">
      <alignment horizontal="center" wrapText="1"/>
    </xf>
    <xf numFmtId="165" fontId="26" fillId="0" borderId="2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165" fontId="25" fillId="0" borderId="5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6" fontId="25" fillId="0" borderId="3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116417</xdr:rowOff>
    </xdr:from>
    <xdr:ext cx="184731" cy="264560"/>
    <xdr:sp macro="" textlink="">
      <xdr:nvSpPr>
        <xdr:cNvPr id="2" name="TextBox 1"/>
        <xdr:cNvSpPr txBox="1"/>
      </xdr:nvSpPr>
      <xdr:spPr>
        <a:xfrm>
          <a:off x="1291167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0085917" y="246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116417</xdr:rowOff>
    </xdr:from>
    <xdr:ext cx="184731" cy="264560"/>
    <xdr:sp macro="" textlink="">
      <xdr:nvSpPr>
        <xdr:cNvPr id="2" name="TextBox 1"/>
        <xdr:cNvSpPr txBox="1"/>
      </xdr:nvSpPr>
      <xdr:spPr>
        <a:xfrm>
          <a:off x="485775" y="3364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248525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7" zoomScaleNormal="100" workbookViewId="0">
      <selection activeCell="L57" sqref="L57"/>
    </sheetView>
  </sheetViews>
  <sheetFormatPr defaultRowHeight="15.75" x14ac:dyDescent="0.25"/>
  <cols>
    <col min="1" max="1" width="7.28515625" style="13" customWidth="1"/>
    <col min="2" max="2" width="61.85546875" style="9" customWidth="1"/>
    <col min="3" max="3" width="15.140625" style="27" customWidth="1"/>
    <col min="4" max="4" width="13.5703125" style="27" customWidth="1"/>
    <col min="5" max="5" width="10.85546875" style="4" customWidth="1"/>
    <col min="6" max="6" width="15.28515625" style="36" customWidth="1"/>
    <col min="7" max="7" width="4.42578125" customWidth="1"/>
    <col min="8" max="8" width="16" customWidth="1"/>
    <col min="10" max="10" width="16.28515625" customWidth="1"/>
  </cols>
  <sheetData>
    <row r="1" spans="1:8" ht="13.5" customHeight="1" x14ac:dyDescent="0.25">
      <c r="B1" s="8"/>
      <c r="C1" s="85" t="s">
        <v>1</v>
      </c>
      <c r="D1" s="86"/>
      <c r="E1" s="87"/>
      <c r="F1" s="88"/>
      <c r="G1" s="2"/>
    </row>
    <row r="2" spans="1:8" ht="27.75" customHeight="1" x14ac:dyDescent="0.25">
      <c r="B2" s="8"/>
      <c r="C2" s="95" t="s">
        <v>28</v>
      </c>
      <c r="D2" s="96"/>
      <c r="E2" s="97"/>
      <c r="F2" s="98"/>
      <c r="G2" s="2"/>
    </row>
    <row r="3" spans="1:8" ht="18.75" customHeight="1" x14ac:dyDescent="0.25">
      <c r="B3" s="8"/>
      <c r="C3" s="96" t="s">
        <v>27</v>
      </c>
      <c r="D3" s="96"/>
      <c r="E3" s="97"/>
      <c r="F3" s="98"/>
      <c r="G3" s="2"/>
    </row>
    <row r="4" spans="1:8" ht="39" customHeight="1" x14ac:dyDescent="0.25">
      <c r="C4" s="95" t="s">
        <v>57</v>
      </c>
      <c r="D4" s="95"/>
      <c r="E4" s="99"/>
      <c r="F4" s="98"/>
      <c r="G4" s="2"/>
    </row>
    <row r="5" spans="1:8" ht="21.75" customHeight="1" x14ac:dyDescent="0.25">
      <c r="B5" s="8"/>
      <c r="C5" s="61" t="s">
        <v>52</v>
      </c>
      <c r="D5" s="61"/>
      <c r="E5" s="62"/>
      <c r="F5" s="89"/>
      <c r="G5" s="2"/>
    </row>
    <row r="6" spans="1:8" ht="49.5" customHeight="1" x14ac:dyDescent="0.25">
      <c r="A6" s="249" t="s">
        <v>0</v>
      </c>
      <c r="B6" s="249"/>
      <c r="C6" s="249"/>
      <c r="D6" s="249"/>
      <c r="E6" s="249"/>
      <c r="F6" s="249"/>
      <c r="G6" s="2"/>
    </row>
    <row r="7" spans="1:8" ht="63.75" customHeight="1" thickBot="1" x14ac:dyDescent="0.3">
      <c r="A7" s="258" t="s">
        <v>53</v>
      </c>
      <c r="B7" s="258"/>
      <c r="C7" s="258"/>
      <c r="D7" s="258"/>
      <c r="E7" s="258"/>
      <c r="F7" s="258"/>
      <c r="G7" s="2"/>
    </row>
    <row r="8" spans="1:8" s="1" customFormat="1" ht="21.75" customHeight="1" x14ac:dyDescent="0.25">
      <c r="A8" s="250" t="s">
        <v>29</v>
      </c>
      <c r="B8" s="254" t="s">
        <v>6</v>
      </c>
      <c r="C8" s="252" t="s">
        <v>32</v>
      </c>
      <c r="D8" s="256" t="s">
        <v>2</v>
      </c>
      <c r="E8" s="256"/>
      <c r="F8" s="257"/>
      <c r="G8" s="2"/>
    </row>
    <row r="9" spans="1:8" s="1" customFormat="1" ht="68.25" customHeight="1" x14ac:dyDescent="0.25">
      <c r="A9" s="251"/>
      <c r="B9" s="255"/>
      <c r="C9" s="253"/>
      <c r="D9" s="39" t="s">
        <v>3</v>
      </c>
      <c r="E9" s="186" t="s">
        <v>4</v>
      </c>
      <c r="F9" s="38" t="s">
        <v>5</v>
      </c>
      <c r="G9" s="2"/>
    </row>
    <row r="10" spans="1:8" s="2" customFormat="1" ht="27" customHeight="1" x14ac:dyDescent="0.25">
      <c r="A10" s="14"/>
      <c r="B10" s="263" t="s">
        <v>7</v>
      </c>
      <c r="C10" s="263"/>
      <c r="D10" s="263"/>
      <c r="E10" s="263"/>
      <c r="F10" s="264"/>
    </row>
    <row r="11" spans="1:8" s="2" customFormat="1" ht="17.100000000000001" customHeight="1" x14ac:dyDescent="0.25">
      <c r="A11" s="14"/>
      <c r="B11" s="263" t="s">
        <v>10</v>
      </c>
      <c r="C11" s="263"/>
      <c r="D11" s="263"/>
      <c r="E11" s="263"/>
      <c r="F11" s="264"/>
    </row>
    <row r="12" spans="1:8" s="2" customFormat="1" ht="17.100000000000001" customHeight="1" x14ac:dyDescent="0.25">
      <c r="A12" s="14"/>
      <c r="B12" s="259" t="s">
        <v>31</v>
      </c>
      <c r="C12" s="259"/>
      <c r="D12" s="259"/>
      <c r="E12" s="259"/>
      <c r="F12" s="260"/>
    </row>
    <row r="13" spans="1:8" s="2" customFormat="1" ht="17.100000000000001" customHeight="1" x14ac:dyDescent="0.25">
      <c r="A13" s="14"/>
      <c r="B13" s="259" t="s">
        <v>47</v>
      </c>
      <c r="C13" s="259"/>
      <c r="D13" s="259"/>
      <c r="E13" s="259"/>
      <c r="F13" s="260"/>
    </row>
    <row r="14" spans="1:8" s="2" customFormat="1" ht="35.25" customHeight="1" x14ac:dyDescent="0.25">
      <c r="A14" s="14">
        <v>1</v>
      </c>
      <c r="B14" s="18" t="s">
        <v>50</v>
      </c>
      <c r="C14" s="25">
        <v>15135.3</v>
      </c>
      <c r="D14" s="230">
        <v>1.1000000000000001</v>
      </c>
      <c r="E14" s="184"/>
      <c r="F14" s="33"/>
    </row>
    <row r="15" spans="1:8" s="24" customFormat="1" ht="21" customHeight="1" x14ac:dyDescent="0.25">
      <c r="A15" s="23"/>
      <c r="B15" s="11" t="s">
        <v>23</v>
      </c>
      <c r="C15" s="63">
        <f>C14</f>
        <v>15135.3</v>
      </c>
      <c r="D15" s="231">
        <f>D14</f>
        <v>1.1000000000000001</v>
      </c>
      <c r="E15" s="184"/>
      <c r="F15" s="33"/>
    </row>
    <row r="16" spans="1:8" s="2" customFormat="1" ht="31.5" customHeight="1" x14ac:dyDescent="0.25">
      <c r="A16" s="14"/>
      <c r="B16" s="19" t="s">
        <v>30</v>
      </c>
      <c r="C16" s="66">
        <f>C15</f>
        <v>15135.3</v>
      </c>
      <c r="D16" s="230">
        <f>D15</f>
        <v>1.1000000000000001</v>
      </c>
      <c r="E16" s="16"/>
      <c r="F16" s="34"/>
      <c r="H16" s="295">
        <v>35112</v>
      </c>
    </row>
    <row r="17" spans="1:6" s="2" customFormat="1" ht="17.100000000000001" customHeight="1" x14ac:dyDescent="0.25">
      <c r="A17" s="14"/>
      <c r="B17" s="259" t="s">
        <v>9</v>
      </c>
      <c r="C17" s="259"/>
      <c r="D17" s="259"/>
      <c r="E17" s="259"/>
      <c r="F17" s="260"/>
    </row>
    <row r="18" spans="1:6" s="2" customFormat="1" ht="17.100000000000001" customHeight="1" x14ac:dyDescent="0.25">
      <c r="A18" s="14"/>
      <c r="B18" s="259" t="s">
        <v>24</v>
      </c>
      <c r="C18" s="259"/>
      <c r="D18" s="259"/>
      <c r="E18" s="259"/>
      <c r="F18" s="260"/>
    </row>
    <row r="19" spans="1:6" s="2" customFormat="1" ht="15" customHeight="1" x14ac:dyDescent="0.25">
      <c r="A19" s="14"/>
      <c r="B19" s="10"/>
      <c r="C19" s="30"/>
      <c r="D19" s="30"/>
      <c r="E19" s="16"/>
      <c r="F19" s="34"/>
    </row>
    <row r="20" spans="1:6" s="2" customFormat="1" ht="17.100000000000001" customHeight="1" x14ac:dyDescent="0.25">
      <c r="A20" s="14"/>
      <c r="B20" s="11" t="s">
        <v>23</v>
      </c>
      <c r="C20" s="30"/>
      <c r="D20" s="30"/>
      <c r="E20" s="16"/>
      <c r="F20" s="34"/>
    </row>
    <row r="21" spans="1:6" s="2" customFormat="1" ht="17.100000000000001" customHeight="1" x14ac:dyDescent="0.25">
      <c r="A21" s="14"/>
      <c r="B21" s="10"/>
      <c r="C21" s="30"/>
      <c r="D21" s="30"/>
      <c r="E21" s="16"/>
      <c r="F21" s="34"/>
    </row>
    <row r="22" spans="1:6" s="2" customFormat="1" ht="30.75" customHeight="1" x14ac:dyDescent="0.25">
      <c r="A22" s="14"/>
      <c r="B22" s="19" t="s">
        <v>22</v>
      </c>
      <c r="C22" s="30"/>
      <c r="D22" s="30"/>
      <c r="E22" s="16"/>
      <c r="F22" s="34"/>
    </row>
    <row r="23" spans="1:6" s="2" customFormat="1" ht="33.75" customHeight="1" x14ac:dyDescent="0.25">
      <c r="A23" s="14"/>
      <c r="B23" s="21" t="s">
        <v>11</v>
      </c>
      <c r="C23" s="64">
        <f>C15</f>
        <v>15135.3</v>
      </c>
      <c r="D23" s="232">
        <f>D16</f>
        <v>1.1000000000000001</v>
      </c>
      <c r="E23" s="65"/>
      <c r="F23" s="34"/>
    </row>
    <row r="24" spans="1:6" s="2" customFormat="1" ht="18.75" customHeight="1" x14ac:dyDescent="0.25">
      <c r="A24" s="14"/>
      <c r="B24" s="263" t="s">
        <v>12</v>
      </c>
      <c r="C24" s="263"/>
      <c r="D24" s="263"/>
      <c r="E24" s="263"/>
      <c r="F24" s="264"/>
    </row>
    <row r="25" spans="1:6" s="2" customFormat="1" ht="17.100000000000001" customHeight="1" x14ac:dyDescent="0.25">
      <c r="A25" s="14"/>
      <c r="B25" s="259" t="s">
        <v>31</v>
      </c>
      <c r="C25" s="259"/>
      <c r="D25" s="259"/>
      <c r="E25" s="259"/>
      <c r="F25" s="260"/>
    </row>
    <row r="26" spans="1:6" s="2" customFormat="1" ht="17.100000000000001" customHeight="1" x14ac:dyDescent="0.25">
      <c r="A26" s="14"/>
      <c r="B26" s="259" t="s">
        <v>18</v>
      </c>
      <c r="C26" s="259"/>
      <c r="D26" s="259"/>
      <c r="E26" s="259"/>
      <c r="F26" s="260"/>
    </row>
    <row r="27" spans="1:6" s="2" customFormat="1" ht="33.75" customHeight="1" x14ac:dyDescent="0.25">
      <c r="A27" s="14">
        <v>2</v>
      </c>
      <c r="B27" s="7" t="s">
        <v>65</v>
      </c>
      <c r="C27" s="10">
        <v>67517</v>
      </c>
      <c r="D27" s="230">
        <v>2.38</v>
      </c>
      <c r="E27" s="184"/>
      <c r="F27" s="185"/>
    </row>
    <row r="28" spans="1:6" s="2" customFormat="1" ht="17.100000000000001" customHeight="1" x14ac:dyDescent="0.25">
      <c r="A28" s="14"/>
      <c r="B28" s="11" t="s">
        <v>23</v>
      </c>
      <c r="C28" s="184">
        <f>C27</f>
        <v>67517</v>
      </c>
      <c r="D28" s="12">
        <f>D27</f>
        <v>2.38</v>
      </c>
      <c r="E28" s="184"/>
      <c r="F28" s="185"/>
    </row>
    <row r="29" spans="1:6" s="2" customFormat="1" ht="17.100000000000001" customHeight="1" x14ac:dyDescent="0.25">
      <c r="A29" s="14"/>
      <c r="B29" s="243" t="s">
        <v>17</v>
      </c>
      <c r="C29" s="244"/>
      <c r="D29" s="244"/>
      <c r="E29" s="244"/>
      <c r="F29" s="245"/>
    </row>
    <row r="30" spans="1:6" s="2" customFormat="1" ht="33" customHeight="1" x14ac:dyDescent="0.25">
      <c r="A30" s="14">
        <v>3</v>
      </c>
      <c r="B30" s="7" t="s">
        <v>54</v>
      </c>
      <c r="C30" s="30">
        <v>18013.7</v>
      </c>
      <c r="D30" s="100"/>
      <c r="E30" s="10">
        <v>63.6</v>
      </c>
      <c r="F30" s="33"/>
    </row>
    <row r="31" spans="1:6" s="2" customFormat="1" ht="17.100000000000001" customHeight="1" x14ac:dyDescent="0.25">
      <c r="A31" s="14"/>
      <c r="B31" s="11" t="s">
        <v>23</v>
      </c>
      <c r="C31" s="29">
        <f>C30</f>
        <v>18013.7</v>
      </c>
      <c r="D31" s="29"/>
      <c r="E31" s="184">
        <f>E30</f>
        <v>63.6</v>
      </c>
      <c r="F31" s="33"/>
    </row>
    <row r="32" spans="1:6" s="2" customFormat="1" ht="17.100000000000001" customHeight="1" x14ac:dyDescent="0.25">
      <c r="A32" s="14"/>
      <c r="B32" s="12"/>
      <c r="C32" s="29"/>
      <c r="D32" s="29"/>
      <c r="E32" s="184"/>
      <c r="F32" s="33"/>
    </row>
    <row r="33" spans="1:6" s="2" customFormat="1" ht="32.25" customHeight="1" x14ac:dyDescent="0.25">
      <c r="A33" s="14"/>
      <c r="B33" s="19" t="s">
        <v>30</v>
      </c>
      <c r="C33" s="30">
        <f>C28+C31</f>
        <v>85530.7</v>
      </c>
      <c r="D33" s="230">
        <f t="shared" ref="D33:F33" si="0">D28+D31</f>
        <v>2.38</v>
      </c>
      <c r="E33" s="30">
        <f t="shared" si="0"/>
        <v>63.6</v>
      </c>
      <c r="F33" s="104">
        <f t="shared" si="0"/>
        <v>0</v>
      </c>
    </row>
    <row r="34" spans="1:6" s="2" customFormat="1" ht="17.100000000000001" customHeight="1" x14ac:dyDescent="0.25">
      <c r="A34" s="14"/>
      <c r="B34" s="243" t="s">
        <v>9</v>
      </c>
      <c r="C34" s="244"/>
      <c r="D34" s="244"/>
      <c r="E34" s="244"/>
      <c r="F34" s="245"/>
    </row>
    <row r="35" spans="1:6" s="2" customFormat="1" ht="17.100000000000001" customHeight="1" x14ac:dyDescent="0.25">
      <c r="A35" s="14"/>
      <c r="B35" s="261" t="s">
        <v>24</v>
      </c>
      <c r="C35" s="261"/>
      <c r="D35" s="261"/>
      <c r="E35" s="261"/>
      <c r="F35" s="262"/>
    </row>
    <row r="36" spans="1:6" s="2" customFormat="1" ht="17.100000000000001" customHeight="1" x14ac:dyDescent="0.25">
      <c r="A36" s="14"/>
      <c r="B36" s="10"/>
      <c r="C36" s="30"/>
      <c r="D36" s="30"/>
      <c r="E36" s="16"/>
      <c r="F36" s="34"/>
    </row>
    <row r="37" spans="1:6" s="2" customFormat="1" ht="17.100000000000001" customHeight="1" x14ac:dyDescent="0.25">
      <c r="A37" s="14"/>
      <c r="B37" s="11" t="s">
        <v>23</v>
      </c>
      <c r="C37" s="30"/>
      <c r="D37" s="30"/>
      <c r="E37" s="16"/>
      <c r="F37" s="34"/>
    </row>
    <row r="38" spans="1:6" s="2" customFormat="1" ht="17.100000000000001" customHeight="1" x14ac:dyDescent="0.25">
      <c r="A38" s="14"/>
      <c r="B38" s="7"/>
      <c r="C38" s="30"/>
      <c r="D38" s="30"/>
      <c r="E38" s="16"/>
      <c r="F38" s="34"/>
    </row>
    <row r="39" spans="1:6" s="2" customFormat="1" ht="30.75" customHeight="1" x14ac:dyDescent="0.25">
      <c r="A39" s="14"/>
      <c r="B39" s="19" t="s">
        <v>22</v>
      </c>
      <c r="C39" s="30"/>
      <c r="D39" s="30"/>
      <c r="E39" s="16"/>
      <c r="F39" s="34"/>
    </row>
    <row r="40" spans="1:6" s="2" customFormat="1" ht="32.25" customHeight="1" x14ac:dyDescent="0.25">
      <c r="A40" s="14"/>
      <c r="B40" s="21" t="s">
        <v>13</v>
      </c>
      <c r="C40" s="101">
        <f>C33+C39</f>
        <v>85530.7</v>
      </c>
      <c r="D40" s="234">
        <f t="shared" ref="D40:F40" si="1">D33+D39</f>
        <v>2.38</v>
      </c>
      <c r="E40" s="101">
        <f t="shared" si="1"/>
        <v>63.6</v>
      </c>
      <c r="F40" s="105">
        <f t="shared" si="1"/>
        <v>0</v>
      </c>
    </row>
    <row r="41" spans="1:6" s="2" customFormat="1" ht="21" customHeight="1" x14ac:dyDescent="0.25">
      <c r="A41" s="14"/>
      <c r="B41" s="265" t="s">
        <v>8</v>
      </c>
      <c r="C41" s="265"/>
      <c r="D41" s="265"/>
      <c r="E41" s="265"/>
      <c r="F41" s="266"/>
    </row>
    <row r="42" spans="1:6" s="2" customFormat="1" ht="19.5" customHeight="1" x14ac:dyDescent="0.25">
      <c r="A42" s="14"/>
      <c r="B42" s="243" t="s">
        <v>31</v>
      </c>
      <c r="C42" s="244"/>
      <c r="D42" s="244"/>
      <c r="E42" s="244"/>
      <c r="F42" s="245"/>
    </row>
    <row r="43" spans="1:6" s="2" customFormat="1" ht="19.5" customHeight="1" x14ac:dyDescent="0.25">
      <c r="A43" s="14"/>
      <c r="B43" s="243" t="s">
        <v>15</v>
      </c>
      <c r="C43" s="244"/>
      <c r="D43" s="244"/>
      <c r="E43" s="244"/>
      <c r="F43" s="245"/>
    </row>
    <row r="44" spans="1:6" s="2" customFormat="1" ht="44.25" customHeight="1" x14ac:dyDescent="0.25">
      <c r="A44" s="14">
        <v>4</v>
      </c>
      <c r="B44" s="19" t="s">
        <v>55</v>
      </c>
      <c r="C44" s="31">
        <v>87716.5</v>
      </c>
      <c r="D44" s="235">
        <v>11.8</v>
      </c>
      <c r="E44" s="184"/>
      <c r="F44" s="33"/>
    </row>
    <row r="45" spans="1:6" s="2" customFormat="1" ht="22.5" customHeight="1" thickBot="1" x14ac:dyDescent="0.3">
      <c r="A45" s="71"/>
      <c r="B45" s="72" t="s">
        <v>23</v>
      </c>
      <c r="C45" s="73">
        <f>SUM(C44:C44)</f>
        <v>87716.5</v>
      </c>
      <c r="D45" s="236">
        <f>SUM(D44:D44)</f>
        <v>11.8</v>
      </c>
      <c r="E45" s="74"/>
      <c r="F45" s="75"/>
    </row>
    <row r="46" spans="1:6" s="2" customFormat="1" ht="18.75" customHeight="1" x14ac:dyDescent="0.25">
      <c r="A46" s="70"/>
      <c r="B46" s="267" t="s">
        <v>16</v>
      </c>
      <c r="C46" s="268"/>
      <c r="D46" s="268"/>
      <c r="E46" s="268"/>
      <c r="F46" s="269"/>
    </row>
    <row r="47" spans="1:6" s="2" customFormat="1" ht="53.25" customHeight="1" x14ac:dyDescent="0.25">
      <c r="A47" s="14">
        <v>5</v>
      </c>
      <c r="B47" s="19" t="s">
        <v>80</v>
      </c>
      <c r="C47" s="26">
        <v>62754.400000000001</v>
      </c>
      <c r="D47" s="230">
        <v>8.1999999999999993</v>
      </c>
      <c r="E47" s="184"/>
      <c r="F47" s="33"/>
    </row>
    <row r="48" spans="1:6" s="2" customFormat="1" ht="17.25" customHeight="1" x14ac:dyDescent="0.25">
      <c r="A48" s="14"/>
      <c r="B48" s="20" t="s">
        <v>23</v>
      </c>
      <c r="C48" s="32">
        <f>C47</f>
        <v>62754.400000000001</v>
      </c>
      <c r="D48" s="241">
        <f>D47</f>
        <v>8.1999999999999993</v>
      </c>
      <c r="E48" s="184"/>
      <c r="F48" s="33"/>
    </row>
    <row r="49" spans="1:10" s="2" customFormat="1" ht="18.75" customHeight="1" x14ac:dyDescent="0.25">
      <c r="A49" s="14"/>
      <c r="B49" s="243" t="s">
        <v>17</v>
      </c>
      <c r="C49" s="244"/>
      <c r="D49" s="244"/>
      <c r="E49" s="244"/>
      <c r="F49" s="245"/>
    </row>
    <row r="50" spans="1:10" s="2" customFormat="1" ht="50.25" customHeight="1" x14ac:dyDescent="0.25">
      <c r="A50" s="14">
        <v>6</v>
      </c>
      <c r="B50" s="18" t="s">
        <v>79</v>
      </c>
      <c r="C50" s="25">
        <v>58857.4</v>
      </c>
      <c r="D50" s="230">
        <v>10.7</v>
      </c>
      <c r="E50" s="184"/>
      <c r="F50" s="33"/>
    </row>
    <row r="51" spans="1:10" s="2" customFormat="1" ht="18" customHeight="1" x14ac:dyDescent="0.25">
      <c r="A51" s="14"/>
      <c r="B51" s="11" t="s">
        <v>23</v>
      </c>
      <c r="C51" s="32">
        <f>C50</f>
        <v>58857.4</v>
      </c>
      <c r="D51" s="237">
        <f>D50</f>
        <v>10.7</v>
      </c>
      <c r="E51" s="184"/>
      <c r="F51" s="33"/>
    </row>
    <row r="52" spans="1:10" s="2" customFormat="1" ht="18" customHeight="1" x14ac:dyDescent="0.25">
      <c r="A52" s="14"/>
      <c r="B52" s="243" t="s">
        <v>73</v>
      </c>
      <c r="C52" s="270"/>
      <c r="D52" s="270"/>
      <c r="E52" s="270"/>
      <c r="F52" s="271"/>
    </row>
    <row r="53" spans="1:10" s="2" customFormat="1" ht="18" customHeight="1" x14ac:dyDescent="0.25">
      <c r="A53" s="14">
        <v>7</v>
      </c>
      <c r="B53" s="7" t="s">
        <v>74</v>
      </c>
      <c r="C53" s="240">
        <v>46339.4</v>
      </c>
      <c r="D53" s="230">
        <v>8.5</v>
      </c>
      <c r="E53" s="228"/>
      <c r="F53" s="229"/>
      <c r="J53" s="240"/>
    </row>
    <row r="54" spans="1:10" s="2" customFormat="1" ht="33.75" customHeight="1" x14ac:dyDescent="0.25">
      <c r="A54" s="14">
        <v>8</v>
      </c>
      <c r="B54" s="7" t="s">
        <v>75</v>
      </c>
      <c r="C54" s="240">
        <v>26168.1</v>
      </c>
      <c r="D54" s="230">
        <v>4.8</v>
      </c>
      <c r="E54" s="184"/>
      <c r="F54" s="33"/>
      <c r="H54" s="295">
        <v>26168.014999999999</v>
      </c>
    </row>
    <row r="55" spans="1:10" s="2" customFormat="1" ht="18" customHeight="1" x14ac:dyDescent="0.25">
      <c r="A55" s="14"/>
      <c r="B55" s="11" t="s">
        <v>23</v>
      </c>
      <c r="C55" s="242">
        <f>C54+C53</f>
        <v>72507.5</v>
      </c>
      <c r="D55" s="237">
        <v>13.3</v>
      </c>
      <c r="E55" s="184"/>
      <c r="F55" s="33"/>
    </row>
    <row r="56" spans="1:10" s="2" customFormat="1" ht="18" customHeight="1" x14ac:dyDescent="0.25">
      <c r="A56" s="14"/>
      <c r="B56" s="243" t="s">
        <v>76</v>
      </c>
      <c r="C56" s="270"/>
      <c r="D56" s="270"/>
      <c r="E56" s="270"/>
      <c r="F56" s="271"/>
    </row>
    <row r="57" spans="1:10" s="2" customFormat="1" ht="32.25" customHeight="1" x14ac:dyDescent="0.25">
      <c r="A57" s="14">
        <v>9</v>
      </c>
      <c r="B57" s="7" t="s">
        <v>78</v>
      </c>
      <c r="C57" s="240">
        <v>40887.699999999997</v>
      </c>
      <c r="D57" s="230">
        <v>7.5</v>
      </c>
      <c r="E57" s="228"/>
      <c r="F57" s="227"/>
      <c r="I57" s="240"/>
    </row>
    <row r="58" spans="1:10" s="2" customFormat="1" ht="18" customHeight="1" x14ac:dyDescent="0.25">
      <c r="A58" s="14"/>
      <c r="B58" s="11" t="s">
        <v>23</v>
      </c>
      <c r="C58" s="32">
        <v>40887.699999999997</v>
      </c>
      <c r="D58" s="32">
        <v>7.5</v>
      </c>
      <c r="E58" s="184"/>
      <c r="F58" s="33"/>
    </row>
    <row r="59" spans="1:10" s="2" customFormat="1" ht="20.100000000000001" customHeight="1" x14ac:dyDescent="0.25">
      <c r="A59" s="14"/>
      <c r="B59" s="246" t="s">
        <v>18</v>
      </c>
      <c r="C59" s="247"/>
      <c r="D59" s="247"/>
      <c r="E59" s="247"/>
      <c r="F59" s="248"/>
    </row>
    <row r="60" spans="1:10" s="2" customFormat="1" ht="45.75" customHeight="1" x14ac:dyDescent="0.25">
      <c r="A60" s="14">
        <v>10</v>
      </c>
      <c r="B60" s="18" t="s">
        <v>58</v>
      </c>
      <c r="C60" s="25">
        <v>58156.6</v>
      </c>
      <c r="D60" s="230">
        <v>3.7</v>
      </c>
      <c r="E60" s="3"/>
      <c r="F60" s="35"/>
      <c r="J60" s="240"/>
    </row>
    <row r="61" spans="1:10" s="2" customFormat="1" ht="18.75" customHeight="1" x14ac:dyDescent="0.25">
      <c r="A61" s="14"/>
      <c r="B61" s="11" t="s">
        <v>23</v>
      </c>
      <c r="C61" s="32">
        <f>C60</f>
        <v>58156.6</v>
      </c>
      <c r="D61" s="237">
        <v>3.7</v>
      </c>
      <c r="E61" s="3"/>
      <c r="F61" s="35"/>
    </row>
    <row r="62" spans="1:10" s="2" customFormat="1" ht="16.5" customHeight="1" x14ac:dyDescent="0.25">
      <c r="A62" s="70"/>
      <c r="B62" s="246" t="s">
        <v>19</v>
      </c>
      <c r="C62" s="247"/>
      <c r="D62" s="247"/>
      <c r="E62" s="247"/>
      <c r="F62" s="248"/>
    </row>
    <row r="63" spans="1:10" s="2" customFormat="1" ht="47.25" customHeight="1" x14ac:dyDescent="0.25">
      <c r="A63" s="14">
        <v>11</v>
      </c>
      <c r="B63" s="18" t="s">
        <v>82</v>
      </c>
      <c r="C63" s="25">
        <v>11645</v>
      </c>
      <c r="D63" s="230">
        <v>1.7</v>
      </c>
      <c r="E63" s="5"/>
      <c r="F63" s="35"/>
    </row>
    <row r="64" spans="1:10" s="2" customFormat="1" ht="36" customHeight="1" x14ac:dyDescent="0.25">
      <c r="A64" s="14">
        <v>12</v>
      </c>
      <c r="B64" s="18" t="s">
        <v>81</v>
      </c>
      <c r="C64" s="25">
        <v>60680.4</v>
      </c>
      <c r="D64" s="230">
        <v>8.6</v>
      </c>
      <c r="E64" s="5"/>
      <c r="F64" s="35"/>
    </row>
    <row r="65" spans="1:10" s="2" customFormat="1" ht="18" customHeight="1" x14ac:dyDescent="0.25">
      <c r="A65" s="14"/>
      <c r="B65" s="11" t="s">
        <v>23</v>
      </c>
      <c r="C65" s="32">
        <f>C64+C63</f>
        <v>72325.399999999994</v>
      </c>
      <c r="D65" s="237">
        <f>D64+D63</f>
        <v>10.299999999999999</v>
      </c>
      <c r="E65" s="5"/>
      <c r="F65" s="35"/>
    </row>
    <row r="66" spans="1:10" s="2" customFormat="1" ht="20.100000000000001" customHeight="1" x14ac:dyDescent="0.25">
      <c r="A66" s="14"/>
      <c r="B66" s="243" t="s">
        <v>20</v>
      </c>
      <c r="C66" s="244"/>
      <c r="D66" s="244"/>
      <c r="E66" s="244"/>
      <c r="F66" s="245"/>
    </row>
    <row r="67" spans="1:10" s="2" customFormat="1" ht="34.5" customHeight="1" x14ac:dyDescent="0.25">
      <c r="A67" s="14">
        <v>13</v>
      </c>
      <c r="B67" s="18" t="s">
        <v>61</v>
      </c>
      <c r="C67" s="25">
        <v>33675.9</v>
      </c>
      <c r="D67" s="230">
        <v>5.6</v>
      </c>
      <c r="E67" s="3"/>
      <c r="F67" s="35"/>
    </row>
    <row r="68" spans="1:10" s="2" customFormat="1" ht="34.5" customHeight="1" x14ac:dyDescent="0.25">
      <c r="A68" s="15">
        <v>14</v>
      </c>
      <c r="B68" s="18" t="s">
        <v>77</v>
      </c>
      <c r="C68" s="25">
        <v>39871.9</v>
      </c>
      <c r="D68" s="230">
        <v>6.3</v>
      </c>
      <c r="E68" s="3"/>
      <c r="F68" s="35"/>
      <c r="J68" s="230"/>
    </row>
    <row r="69" spans="1:10" s="2" customFormat="1" ht="18" customHeight="1" x14ac:dyDescent="0.25">
      <c r="A69" s="37"/>
      <c r="B69" s="11" t="s">
        <v>23</v>
      </c>
      <c r="C69" s="32">
        <f>C68+C67</f>
        <v>73547.8</v>
      </c>
      <c r="D69" s="237">
        <f>D68+D67</f>
        <v>11.899999999999999</v>
      </c>
      <c r="E69" s="16"/>
      <c r="F69" s="34"/>
    </row>
    <row r="70" spans="1:10" s="2" customFormat="1" ht="20.100000000000001" customHeight="1" x14ac:dyDescent="0.25">
      <c r="A70" s="37"/>
      <c r="B70" s="11"/>
      <c r="C70" s="30"/>
      <c r="D70" s="233"/>
      <c r="E70" s="16"/>
      <c r="F70" s="34"/>
    </row>
    <row r="71" spans="1:10" s="2" customFormat="1" ht="34.5" customHeight="1" x14ac:dyDescent="0.25">
      <c r="A71" s="37"/>
      <c r="B71" s="19" t="s">
        <v>30</v>
      </c>
      <c r="C71" s="30">
        <f>C69+C65+C61+C51+C48+C45+C58+C55</f>
        <v>526753.30000000005</v>
      </c>
      <c r="D71" s="230">
        <f>D69+D65+D61+D51+D48+D45+D58+D55</f>
        <v>77.399999999999991</v>
      </c>
      <c r="E71" s="30">
        <f>E69+E65+E61+E51+E48+E45</f>
        <v>0</v>
      </c>
      <c r="F71" s="104">
        <f>F69+F65+F61+F51+F48+F45</f>
        <v>0</v>
      </c>
      <c r="J71" s="42">
        <v>41.5</v>
      </c>
    </row>
    <row r="72" spans="1:10" s="2" customFormat="1" ht="20.100000000000001" customHeight="1" x14ac:dyDescent="0.25">
      <c r="A72" s="15"/>
      <c r="B72" s="7"/>
      <c r="C72" s="30"/>
      <c r="D72" s="233"/>
      <c r="E72" s="16"/>
      <c r="F72" s="34"/>
    </row>
    <row r="73" spans="1:10" s="2" customFormat="1" ht="16.5" customHeight="1" x14ac:dyDescent="0.25">
      <c r="A73" s="15"/>
      <c r="B73" s="243" t="s">
        <v>9</v>
      </c>
      <c r="C73" s="244"/>
      <c r="D73" s="244"/>
      <c r="E73" s="244"/>
      <c r="F73" s="245"/>
    </row>
    <row r="74" spans="1:10" s="2" customFormat="1" ht="17.100000000000001" customHeight="1" x14ac:dyDescent="0.25">
      <c r="A74" s="15"/>
      <c r="B74" s="261" t="s">
        <v>45</v>
      </c>
      <c r="C74" s="261"/>
      <c r="D74" s="261"/>
      <c r="E74" s="261"/>
      <c r="F74" s="262"/>
    </row>
    <row r="75" spans="1:10" s="2" customFormat="1" ht="31.5" customHeight="1" x14ac:dyDescent="0.25">
      <c r="A75" s="15">
        <v>15</v>
      </c>
      <c r="B75" s="18" t="s">
        <v>62</v>
      </c>
      <c r="C75" s="30">
        <v>47000</v>
      </c>
      <c r="D75" s="233">
        <v>2.88</v>
      </c>
      <c r="E75" s="16"/>
      <c r="F75" s="106">
        <v>51125</v>
      </c>
    </row>
    <row r="76" spans="1:10" s="2" customFormat="1" ht="17.100000000000001" customHeight="1" x14ac:dyDescent="0.25">
      <c r="A76" s="14"/>
      <c r="B76" s="11" t="s">
        <v>46</v>
      </c>
      <c r="C76" s="29">
        <f>C75</f>
        <v>47000</v>
      </c>
      <c r="D76" s="233">
        <v>2.88</v>
      </c>
      <c r="E76" s="16"/>
      <c r="F76" s="33">
        <f>F75</f>
        <v>51125</v>
      </c>
    </row>
    <row r="77" spans="1:10" s="2" customFormat="1" ht="10.5" customHeight="1" x14ac:dyDescent="0.25">
      <c r="A77" s="14"/>
      <c r="B77" s="11"/>
      <c r="C77" s="30"/>
      <c r="D77" s="233"/>
      <c r="E77" s="16"/>
      <c r="F77" s="34"/>
    </row>
    <row r="78" spans="1:10" s="2" customFormat="1" ht="33.75" customHeight="1" x14ac:dyDescent="0.25">
      <c r="A78" s="14"/>
      <c r="B78" s="19" t="s">
        <v>22</v>
      </c>
      <c r="C78" s="30">
        <f>C76</f>
        <v>47000</v>
      </c>
      <c r="D78" s="233"/>
      <c r="E78" s="16"/>
      <c r="F78" s="34">
        <f>F76</f>
        <v>51125</v>
      </c>
    </row>
    <row r="79" spans="1:10" s="2" customFormat="1" ht="34.5" customHeight="1" thickBot="1" x14ac:dyDescent="0.3">
      <c r="A79" s="76"/>
      <c r="B79" s="77" t="s">
        <v>14</v>
      </c>
      <c r="C79" s="78">
        <f>C78+C71</f>
        <v>573753.30000000005</v>
      </c>
      <c r="D79" s="238">
        <f>D71+D75</f>
        <v>80.279999999999987</v>
      </c>
      <c r="E79" s="78">
        <f>E71+E75</f>
        <v>0</v>
      </c>
      <c r="F79" s="79">
        <f>F71+F75</f>
        <v>51125</v>
      </c>
      <c r="J79" s="240"/>
    </row>
    <row r="80" spans="1:10" s="2" customFormat="1" ht="50.25" customHeight="1" thickBot="1" x14ac:dyDescent="0.3">
      <c r="A80" s="80"/>
      <c r="B80" s="81" t="s">
        <v>21</v>
      </c>
      <c r="C80" s="82">
        <f>C79+C23+C40</f>
        <v>674419.3</v>
      </c>
      <c r="D80" s="239">
        <f>D79+D23+D40</f>
        <v>83.759999999999977</v>
      </c>
      <c r="E80" s="82">
        <f>E79+E23+E40</f>
        <v>63.6</v>
      </c>
      <c r="F80" s="83">
        <f>F79+F23+F40</f>
        <v>51125</v>
      </c>
    </row>
    <row r="81" spans="1:6" ht="15" customHeight="1" x14ac:dyDescent="0.25"/>
    <row r="82" spans="1:6" ht="20.25" customHeight="1" x14ac:dyDescent="0.25"/>
    <row r="83" spans="1:6" ht="16.5" x14ac:dyDescent="0.25">
      <c r="A83" s="90" t="s">
        <v>48</v>
      </c>
      <c r="B83" s="90"/>
      <c r="C83" s="61"/>
      <c r="D83" s="61"/>
      <c r="E83" s="91"/>
      <c r="F83" s="89"/>
    </row>
    <row r="84" spans="1:6" ht="16.5" x14ac:dyDescent="0.25">
      <c r="A84" s="90" t="s">
        <v>25</v>
      </c>
      <c r="B84" s="90"/>
      <c r="C84" s="61" t="s">
        <v>51</v>
      </c>
      <c r="D84" s="91"/>
      <c r="E84" s="89"/>
      <c r="F84" s="89"/>
    </row>
    <row r="85" spans="1:6" ht="6" customHeight="1" x14ac:dyDescent="0.25"/>
    <row r="86" spans="1:6" ht="12" customHeight="1" x14ac:dyDescent="0.25"/>
    <row r="87" spans="1:6" hidden="1" x14ac:dyDescent="0.25"/>
    <row r="88" spans="1:6" ht="13.5" customHeight="1" x14ac:dyDescent="0.25"/>
    <row r="89" spans="1:6" ht="13.5" customHeight="1" x14ac:dyDescent="0.25">
      <c r="A89" s="84" t="s">
        <v>26</v>
      </c>
      <c r="B89" s="92"/>
    </row>
    <row r="90" spans="1:6" ht="16.5" customHeight="1" x14ac:dyDescent="0.25">
      <c r="A90" s="93" t="s">
        <v>64</v>
      </c>
      <c r="B90" s="92"/>
    </row>
    <row r="93" spans="1:6" x14ac:dyDescent="0.25">
      <c r="F93" s="49"/>
    </row>
  </sheetData>
  <mergeCells count="30">
    <mergeCell ref="B74:F74"/>
    <mergeCell ref="B10:F10"/>
    <mergeCell ref="B11:F11"/>
    <mergeCell ref="B17:F17"/>
    <mergeCell ref="B25:F25"/>
    <mergeCell ref="B24:F24"/>
    <mergeCell ref="B12:F12"/>
    <mergeCell ref="B73:F73"/>
    <mergeCell ref="B41:F41"/>
    <mergeCell ref="B42:F42"/>
    <mergeCell ref="B43:F43"/>
    <mergeCell ref="B46:F46"/>
    <mergeCell ref="B59:F59"/>
    <mergeCell ref="B49:F49"/>
    <mergeCell ref="B52:F52"/>
    <mergeCell ref="B56:F56"/>
    <mergeCell ref="B66:F66"/>
    <mergeCell ref="B62:F62"/>
    <mergeCell ref="A6:F6"/>
    <mergeCell ref="A8:A9"/>
    <mergeCell ref="C8:C9"/>
    <mergeCell ref="B8:B9"/>
    <mergeCell ref="D8:F8"/>
    <mergeCell ref="A7:F7"/>
    <mergeCell ref="B26:F26"/>
    <mergeCell ref="B18:F18"/>
    <mergeCell ref="B35:F35"/>
    <mergeCell ref="B13:F13"/>
    <mergeCell ref="B29:F29"/>
    <mergeCell ref="B34:F34"/>
  </mergeCells>
  <pageMargins left="1.0236220472440944" right="0.43307086614173229" top="0.43307086614173229" bottom="0.59055118110236227" header="0.19685039370078741" footer="0.11811023622047245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F13" sqref="F13"/>
    </sheetView>
  </sheetViews>
  <sheetFormatPr defaultRowHeight="15" x14ac:dyDescent="0.25"/>
  <cols>
    <col min="1" max="1" width="4.7109375" customWidth="1"/>
    <col min="2" max="2" width="66.140625" customWidth="1"/>
    <col min="3" max="3" width="16" customWidth="1"/>
    <col min="4" max="4" width="9.5703125" bestFit="1" customWidth="1"/>
    <col min="7" max="7" width="11.5703125" bestFit="1" customWidth="1"/>
    <col min="9" max="9" width="11.5703125" bestFit="1" customWidth="1"/>
  </cols>
  <sheetData>
    <row r="1" spans="1:9" ht="38.25" customHeight="1" x14ac:dyDescent="0.25">
      <c r="A1" s="272" t="s">
        <v>72</v>
      </c>
      <c r="B1" s="272"/>
      <c r="C1" s="272"/>
    </row>
    <row r="2" spans="1:9" ht="15.75" x14ac:dyDescent="0.25">
      <c r="A2" s="273" t="s">
        <v>7</v>
      </c>
      <c r="B2" s="273"/>
      <c r="C2" s="273"/>
    </row>
    <row r="3" spans="1:9" ht="6" customHeight="1" thickBot="1" x14ac:dyDescent="0.3">
      <c r="A3" s="43"/>
      <c r="B3" s="2"/>
      <c r="C3" s="2"/>
    </row>
    <row r="4" spans="1:9" ht="30" customHeight="1" thickBot="1" x14ac:dyDescent="0.3">
      <c r="A4" s="60" t="s">
        <v>44</v>
      </c>
      <c r="B4" s="50" t="s">
        <v>33</v>
      </c>
      <c r="C4" s="51" t="s">
        <v>34</v>
      </c>
      <c r="D4" s="43"/>
    </row>
    <row r="5" spans="1:9" ht="50.1" customHeight="1" x14ac:dyDescent="0.25">
      <c r="A5" s="44">
        <v>1</v>
      </c>
      <c r="B5" s="102" t="s">
        <v>35</v>
      </c>
      <c r="C5" s="55">
        <v>100666</v>
      </c>
      <c r="D5" s="69">
        <f>C5/C11</f>
        <v>0.11194741076156844</v>
      </c>
    </row>
    <row r="6" spans="1:9" ht="50.1" customHeight="1" x14ac:dyDescent="0.25">
      <c r="A6" s="45">
        <v>2</v>
      </c>
      <c r="B6" s="18" t="s">
        <v>36</v>
      </c>
      <c r="C6" s="56">
        <v>526753.30000000005</v>
      </c>
      <c r="D6" s="69">
        <f>C6/C11</f>
        <v>0.58578535001998389</v>
      </c>
      <c r="I6" s="4"/>
    </row>
    <row r="7" spans="1:9" ht="50.1" customHeight="1" x14ac:dyDescent="0.25">
      <c r="A7" s="45">
        <v>3</v>
      </c>
      <c r="B7" s="18" t="s">
        <v>37</v>
      </c>
      <c r="C7" s="56">
        <v>224806.5</v>
      </c>
      <c r="D7" s="69">
        <f>C7/C11</f>
        <v>0.25000005560338684</v>
      </c>
      <c r="F7" s="67"/>
      <c r="G7" s="68"/>
    </row>
    <row r="8" spans="1:9" ht="50.1" customHeight="1" x14ac:dyDescent="0.25">
      <c r="A8" s="45">
        <v>4</v>
      </c>
      <c r="B8" s="22" t="s">
        <v>38</v>
      </c>
      <c r="C8" s="57">
        <v>0</v>
      </c>
      <c r="D8" s="69"/>
      <c r="G8" s="94">
        <f>C5+C6+C9</f>
        <v>674419.3</v>
      </c>
    </row>
    <row r="9" spans="1:9" ht="50.1" customHeight="1" x14ac:dyDescent="0.25">
      <c r="A9" s="45">
        <v>5</v>
      </c>
      <c r="B9" s="22" t="s">
        <v>39</v>
      </c>
      <c r="C9" s="57">
        <f>'перелік об''єктів ПСР Укравтодор'!C78</f>
        <v>47000</v>
      </c>
      <c r="D9" s="69">
        <f>C9/C11</f>
        <v>5.2267183615060865E-2</v>
      </c>
      <c r="F9" s="47"/>
    </row>
    <row r="10" spans="1:9" ht="50.1" customHeight="1" thickBot="1" x14ac:dyDescent="0.3">
      <c r="A10" s="58">
        <v>6</v>
      </c>
      <c r="B10" s="103" t="s">
        <v>40</v>
      </c>
      <c r="C10" s="59">
        <v>0</v>
      </c>
      <c r="D10" s="69"/>
    </row>
    <row r="11" spans="1:9" ht="33.75" customHeight="1" thickBot="1" x14ac:dyDescent="0.3">
      <c r="A11" s="52"/>
      <c r="B11" s="53" t="s">
        <v>41</v>
      </c>
      <c r="C11" s="54">
        <f>SUM(C5:C10)</f>
        <v>899225.8</v>
      </c>
      <c r="D11" s="69">
        <f>SUM(D5:D9)</f>
        <v>1</v>
      </c>
    </row>
    <row r="12" spans="1:9" x14ac:dyDescent="0.25">
      <c r="A12" s="43"/>
    </row>
    <row r="13" spans="1:9" ht="36" customHeight="1" x14ac:dyDescent="0.25">
      <c r="A13" s="17" t="s">
        <v>49</v>
      </c>
      <c r="B13" s="8"/>
      <c r="C13" s="28"/>
      <c r="D13" s="28"/>
      <c r="E13" s="6"/>
      <c r="F13" s="36"/>
    </row>
    <row r="14" spans="1:9" ht="15.75" x14ac:dyDescent="0.25">
      <c r="A14" s="8" t="s">
        <v>42</v>
      </c>
      <c r="B14" s="8"/>
      <c r="C14" s="28"/>
      <c r="D14" s="28"/>
      <c r="E14" s="6"/>
      <c r="F14" s="36"/>
    </row>
    <row r="15" spans="1:9" ht="15.75" x14ac:dyDescent="0.25">
      <c r="A15" s="46" t="s">
        <v>43</v>
      </c>
      <c r="B15" s="8"/>
      <c r="C15" s="28"/>
      <c r="D15" s="27"/>
      <c r="E15" s="4"/>
      <c r="F15" s="36"/>
    </row>
    <row r="16" spans="1:9" ht="15.75" x14ac:dyDescent="0.25">
      <c r="A16" s="13"/>
      <c r="B16" s="9"/>
      <c r="C16" s="27"/>
      <c r="D16" s="27"/>
      <c r="E16" s="4"/>
      <c r="F16" s="36"/>
    </row>
    <row r="17" spans="1:6" ht="15.75" x14ac:dyDescent="0.25">
      <c r="A17" s="13"/>
      <c r="B17" s="9"/>
      <c r="C17" s="27"/>
      <c r="D17" s="27"/>
      <c r="E17" s="4"/>
      <c r="F17" s="36"/>
    </row>
    <row r="18" spans="1:6" ht="15.75" x14ac:dyDescent="0.25">
      <c r="A18" s="13"/>
      <c r="B18" s="9"/>
      <c r="C18" s="27"/>
      <c r="D18" s="27"/>
      <c r="E18" s="4"/>
      <c r="F18" s="36"/>
    </row>
    <row r="19" spans="1:6" ht="180.75" customHeight="1" x14ac:dyDescent="0.25">
      <c r="A19" s="40" t="s">
        <v>26</v>
      </c>
      <c r="B19" s="48"/>
      <c r="D19" s="27"/>
      <c r="E19" s="4"/>
      <c r="F19" s="36"/>
    </row>
    <row r="20" spans="1:6" ht="15.75" x14ac:dyDescent="0.25">
      <c r="A20" s="41" t="s">
        <v>64</v>
      </c>
      <c r="B20" s="9"/>
      <c r="C20" s="27"/>
      <c r="D20" s="27"/>
      <c r="E20" s="4"/>
      <c r="F20" s="36"/>
    </row>
    <row r="21" spans="1:6" ht="15.75" x14ac:dyDescent="0.25">
      <c r="A21" s="13"/>
      <c r="C21" s="27"/>
      <c r="D21" s="27"/>
      <c r="E21" s="4"/>
      <c r="F21" s="36"/>
    </row>
    <row r="22" spans="1:6" ht="15.75" x14ac:dyDescent="0.25">
      <c r="A22" s="13"/>
      <c r="C22" s="27"/>
      <c r="D22" s="27"/>
      <c r="E22" s="4"/>
      <c r="F22" s="36"/>
    </row>
  </sheetData>
  <mergeCells count="2">
    <mergeCell ref="A1:C1"/>
    <mergeCell ref="A2:C2"/>
  </mergeCells>
  <pageMargins left="1.1023622047244095" right="0.31496062992125984" top="0.74803149606299213" bottom="0.74803149606299213" header="0.31496062992125984" footer="0.31496062992125984"/>
  <pageSetup paperSize="9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E9" sqref="E9"/>
    </sheetView>
  </sheetViews>
  <sheetFormatPr defaultRowHeight="15" x14ac:dyDescent="0.25"/>
  <cols>
    <col min="1" max="1" width="4.7109375" customWidth="1"/>
    <col min="2" max="2" width="66.140625" customWidth="1"/>
    <col min="3" max="3" width="16" customWidth="1"/>
    <col min="4" max="4" width="9.5703125" bestFit="1" customWidth="1"/>
  </cols>
  <sheetData>
    <row r="1" spans="1:4" ht="40.5" customHeight="1" x14ac:dyDescent="0.25">
      <c r="A1" s="272" t="s">
        <v>63</v>
      </c>
      <c r="B1" s="272"/>
      <c r="C1" s="272"/>
    </row>
    <row r="2" spans="1:4" ht="15.75" x14ac:dyDescent="0.25">
      <c r="A2" s="273" t="s">
        <v>7</v>
      </c>
      <c r="B2" s="273"/>
      <c r="C2" s="273"/>
    </row>
    <row r="3" spans="1:4" ht="16.5" thickBot="1" x14ac:dyDescent="0.3">
      <c r="A3" s="43"/>
      <c r="B3" s="2"/>
      <c r="C3" s="2"/>
    </row>
    <row r="4" spans="1:4" ht="30.75" thickBot="1" x14ac:dyDescent="0.3">
      <c r="A4" s="60" t="s">
        <v>44</v>
      </c>
      <c r="B4" s="50" t="s">
        <v>33</v>
      </c>
      <c r="C4" s="51" t="s">
        <v>34</v>
      </c>
      <c r="D4" s="43"/>
    </row>
    <row r="5" spans="1:4" ht="50.1" customHeight="1" x14ac:dyDescent="0.25">
      <c r="A5" s="44">
        <v>1</v>
      </c>
      <c r="B5" s="102" t="s">
        <v>35</v>
      </c>
      <c r="C5" s="55">
        <v>19976.7</v>
      </c>
      <c r="D5" s="69">
        <f>C5/C11</f>
        <v>0.34249489944622558</v>
      </c>
    </row>
    <row r="6" spans="1:4" ht="50.1" customHeight="1" x14ac:dyDescent="0.25">
      <c r="A6" s="45">
        <v>2</v>
      </c>
      <c r="B6" s="18" t="s">
        <v>36</v>
      </c>
      <c r="C6" s="56"/>
      <c r="D6" s="69">
        <f>C6/C11</f>
        <v>0</v>
      </c>
    </row>
    <row r="7" spans="1:4" ht="50.1" customHeight="1" x14ac:dyDescent="0.25">
      <c r="A7" s="45">
        <v>3</v>
      </c>
      <c r="B7" s="18" t="s">
        <v>37</v>
      </c>
      <c r="C7" s="56">
        <v>38350.300000000003</v>
      </c>
      <c r="D7" s="69">
        <f>C7/C11</f>
        <v>0.65750510055377442</v>
      </c>
    </row>
    <row r="8" spans="1:4" ht="50.1" customHeight="1" x14ac:dyDescent="0.25">
      <c r="A8" s="45">
        <v>4</v>
      </c>
      <c r="B8" s="22" t="s">
        <v>38</v>
      </c>
      <c r="C8" s="57">
        <v>0</v>
      </c>
      <c r="D8" s="69"/>
    </row>
    <row r="9" spans="1:4" ht="50.1" customHeight="1" x14ac:dyDescent="0.25">
      <c r="A9" s="45">
        <v>5</v>
      </c>
      <c r="B9" s="22" t="s">
        <v>39</v>
      </c>
      <c r="C9" s="57"/>
      <c r="D9" s="69">
        <f>C9/C11</f>
        <v>0</v>
      </c>
    </row>
    <row r="10" spans="1:4" ht="50.1" customHeight="1" thickBot="1" x14ac:dyDescent="0.3">
      <c r="A10" s="58">
        <v>6</v>
      </c>
      <c r="B10" s="103" t="s">
        <v>40</v>
      </c>
      <c r="C10" s="59">
        <v>0</v>
      </c>
      <c r="D10" s="69"/>
    </row>
    <row r="11" spans="1:4" ht="28.5" customHeight="1" thickBot="1" x14ac:dyDescent="0.3">
      <c r="A11" s="52"/>
      <c r="B11" s="53" t="s">
        <v>41</v>
      </c>
      <c r="C11" s="54">
        <f>SUM(C5:C10)</f>
        <v>58327</v>
      </c>
      <c r="D11" s="69">
        <f>SUM(D5:D9)</f>
        <v>1</v>
      </c>
    </row>
    <row r="12" spans="1:4" x14ac:dyDescent="0.25">
      <c r="A12" s="43"/>
    </row>
    <row r="13" spans="1:4" ht="44.25" customHeight="1" x14ac:dyDescent="0.25">
      <c r="A13" s="17" t="s">
        <v>49</v>
      </c>
      <c r="B13" s="8"/>
      <c r="C13" s="28"/>
      <c r="D13" s="28"/>
    </row>
    <row r="14" spans="1:4" ht="15.75" x14ac:dyDescent="0.25">
      <c r="A14" s="8" t="s">
        <v>42</v>
      </c>
      <c r="B14" s="8"/>
      <c r="C14" s="28"/>
      <c r="D14" s="28"/>
    </row>
    <row r="15" spans="1:4" ht="15.75" x14ac:dyDescent="0.25">
      <c r="A15" s="46" t="s">
        <v>43</v>
      </c>
      <c r="B15" s="8"/>
      <c r="C15" s="28"/>
      <c r="D15" s="27"/>
    </row>
    <row r="16" spans="1:4" ht="15.75" x14ac:dyDescent="0.25">
      <c r="A16" s="13"/>
      <c r="B16" s="9"/>
      <c r="C16" s="27"/>
      <c r="D16" s="27"/>
    </row>
    <row r="17" spans="1:4" ht="15.75" x14ac:dyDescent="0.25">
      <c r="A17" s="13"/>
      <c r="B17" s="9"/>
      <c r="C17" s="27"/>
      <c r="D17" s="27"/>
    </row>
    <row r="18" spans="1:4" ht="15.75" x14ac:dyDescent="0.25">
      <c r="A18" s="13"/>
      <c r="B18" s="9"/>
      <c r="C18" s="27"/>
      <c r="D18" s="27"/>
    </row>
    <row r="19" spans="1:4" ht="170.25" customHeight="1" x14ac:dyDescent="0.25">
      <c r="A19" s="40" t="s">
        <v>26</v>
      </c>
      <c r="B19" s="48"/>
      <c r="D19" s="27"/>
    </row>
    <row r="20" spans="1:4" ht="15.75" x14ac:dyDescent="0.25">
      <c r="A20" s="41" t="s">
        <v>64</v>
      </c>
      <c r="B20" s="9"/>
      <c r="C20" s="27"/>
      <c r="D20" s="27"/>
    </row>
  </sheetData>
  <mergeCells count="2">
    <mergeCell ref="A1:C1"/>
    <mergeCell ref="A2:C2"/>
  </mergeCells>
  <pageMargins left="1.1023622047244095" right="0.31496062992125984" top="0.74803149606299213" bottom="0.74803149606299213" header="0.31496062992125984" footer="0.31496062992125984"/>
  <pageSetup paperSize="9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8" sqref="H8"/>
    </sheetView>
  </sheetViews>
  <sheetFormatPr defaultRowHeight="15" x14ac:dyDescent="0.25"/>
  <cols>
    <col min="1" max="1" width="4.7109375" customWidth="1"/>
    <col min="2" max="2" width="58.5703125" customWidth="1"/>
    <col min="3" max="6" width="16" customWidth="1"/>
  </cols>
  <sheetData>
    <row r="1" spans="1:6" ht="15.75" customHeight="1" x14ac:dyDescent="0.25">
      <c r="A1" s="272" t="s">
        <v>63</v>
      </c>
      <c r="B1" s="272"/>
      <c r="C1" s="272"/>
      <c r="D1" s="272"/>
      <c r="E1" s="272"/>
      <c r="F1" s="272"/>
    </row>
    <row r="2" spans="1:6" ht="15.75" x14ac:dyDescent="0.25">
      <c r="A2" s="273" t="s">
        <v>7</v>
      </c>
      <c r="B2" s="273"/>
      <c r="C2" s="273"/>
      <c r="D2" s="273"/>
      <c r="E2" s="273"/>
      <c r="F2" s="273"/>
    </row>
    <row r="3" spans="1:6" ht="16.5" thickBot="1" x14ac:dyDescent="0.3">
      <c r="A3" s="43"/>
      <c r="B3" s="2"/>
      <c r="C3" s="2"/>
      <c r="D3" s="2"/>
      <c r="E3" s="188" t="s">
        <v>69</v>
      </c>
      <c r="F3" s="188"/>
    </row>
    <row r="4" spans="1:6" ht="30.75" thickBot="1" x14ac:dyDescent="0.3">
      <c r="A4" s="223" t="s">
        <v>44</v>
      </c>
      <c r="B4" s="50" t="s">
        <v>33</v>
      </c>
      <c r="C4" s="50" t="s">
        <v>68</v>
      </c>
      <c r="D4" s="50" t="s">
        <v>71</v>
      </c>
      <c r="E4" s="187" t="s">
        <v>34</v>
      </c>
    </row>
    <row r="5" spans="1:6" ht="45" customHeight="1" x14ac:dyDescent="0.25">
      <c r="A5" s="44">
        <v>1</v>
      </c>
      <c r="B5" s="102" t="s">
        <v>35</v>
      </c>
      <c r="C5" s="222">
        <v>100666</v>
      </c>
      <c r="D5" s="222">
        <f>E5-C5</f>
        <v>19976.699999999997</v>
      </c>
      <c r="E5" s="55">
        <v>120642.7</v>
      </c>
    </row>
    <row r="6" spans="1:6" ht="45" customHeight="1" x14ac:dyDescent="0.25">
      <c r="A6" s="45">
        <v>2</v>
      </c>
      <c r="B6" s="18" t="s">
        <v>36</v>
      </c>
      <c r="C6" s="219">
        <v>526753.30000000005</v>
      </c>
      <c r="D6" s="219"/>
      <c r="E6" s="56">
        <v>526753.30000000005</v>
      </c>
    </row>
    <row r="7" spans="1:6" ht="45" customHeight="1" x14ac:dyDescent="0.25">
      <c r="A7" s="45">
        <v>3</v>
      </c>
      <c r="B7" s="18" t="s">
        <v>37</v>
      </c>
      <c r="C7" s="219">
        <v>224806.5</v>
      </c>
      <c r="D7" s="219">
        <v>38350.299999999988</v>
      </c>
      <c r="E7" s="56">
        <f>C7+D7</f>
        <v>263156.8</v>
      </c>
    </row>
    <row r="8" spans="1:6" ht="45" customHeight="1" x14ac:dyDescent="0.25">
      <c r="A8" s="45">
        <v>4</v>
      </c>
      <c r="B8" s="22" t="s">
        <v>38</v>
      </c>
      <c r="C8" s="220"/>
      <c r="D8" s="219"/>
      <c r="E8" s="57"/>
    </row>
    <row r="9" spans="1:6" ht="45" customHeight="1" x14ac:dyDescent="0.25">
      <c r="A9" s="45">
        <v>5</v>
      </c>
      <c r="B9" s="22" t="s">
        <v>39</v>
      </c>
      <c r="C9" s="220">
        <v>47000</v>
      </c>
      <c r="D9" s="221"/>
      <c r="E9" s="57">
        <v>47000</v>
      </c>
    </row>
    <row r="10" spans="1:6" ht="45" customHeight="1" thickBot="1" x14ac:dyDescent="0.3">
      <c r="A10" s="58">
        <v>6</v>
      </c>
      <c r="B10" s="103" t="s">
        <v>40</v>
      </c>
      <c r="C10" s="224">
        <v>0</v>
      </c>
      <c r="D10" s="225">
        <f>E10-C10</f>
        <v>0</v>
      </c>
      <c r="E10" s="59">
        <v>0</v>
      </c>
    </row>
    <row r="11" spans="1:6" ht="24.75" customHeight="1" thickBot="1" x14ac:dyDescent="0.3">
      <c r="A11" s="52"/>
      <c r="B11" s="53" t="s">
        <v>41</v>
      </c>
      <c r="C11" s="226">
        <f>SUM(C5:C10)</f>
        <v>899225.8</v>
      </c>
      <c r="D11" s="226">
        <f t="shared" ref="D11:E11" si="0">SUM(D5:D10)</f>
        <v>58326.999999999985</v>
      </c>
      <c r="E11" s="54">
        <f t="shared" si="0"/>
        <v>957552.8</v>
      </c>
    </row>
    <row r="12" spans="1:6" ht="12" customHeight="1" x14ac:dyDescent="0.25"/>
    <row r="13" spans="1:6" ht="9" customHeight="1" x14ac:dyDescent="0.25"/>
    <row r="14" spans="1:6" ht="15.75" x14ac:dyDescent="0.25">
      <c r="A14" s="17" t="s">
        <v>49</v>
      </c>
      <c r="B14" s="8"/>
      <c r="C14" s="28"/>
    </row>
    <row r="15" spans="1:6" ht="15.75" x14ac:dyDescent="0.25">
      <c r="A15" s="8" t="s">
        <v>42</v>
      </c>
      <c r="B15" s="8"/>
      <c r="C15" s="28"/>
    </row>
    <row r="16" spans="1:6" ht="15.75" x14ac:dyDescent="0.25">
      <c r="A16" s="46" t="s">
        <v>70</v>
      </c>
      <c r="B16" s="8"/>
      <c r="C16" s="28"/>
    </row>
    <row r="17" spans="1:3" ht="15.75" x14ac:dyDescent="0.25">
      <c r="A17" s="13"/>
      <c r="B17" s="9"/>
      <c r="C17" s="27"/>
    </row>
    <row r="18" spans="1:3" ht="15.75" x14ac:dyDescent="0.25">
      <c r="A18" s="189" t="s">
        <v>26</v>
      </c>
      <c r="B18" s="190"/>
      <c r="C18" s="27"/>
    </row>
    <row r="19" spans="1:3" ht="12" customHeight="1" x14ac:dyDescent="0.25">
      <c r="A19" s="191" t="s">
        <v>64</v>
      </c>
      <c r="B19" s="192"/>
      <c r="C19" s="27"/>
    </row>
    <row r="21" spans="1:3" ht="15.75" x14ac:dyDescent="0.25">
      <c r="C21" s="27"/>
    </row>
  </sheetData>
  <mergeCells count="2">
    <mergeCell ref="A1:F1"/>
    <mergeCell ref="A2:F2"/>
  </mergeCells>
  <pageMargins left="0.9055118110236221" right="0.70866141732283472" top="0.94488188976377963" bottom="0.35433070866141736" header="0.31496062992125984" footer="0.31496062992125984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opLeftCell="A34" workbookViewId="0">
      <selection activeCell="B20" sqref="B20"/>
    </sheetView>
  </sheetViews>
  <sheetFormatPr defaultRowHeight="15" x14ac:dyDescent="0.25"/>
  <cols>
    <col min="1" max="1" width="7.28515625" customWidth="1"/>
    <col min="2" max="2" width="61.85546875" customWidth="1"/>
    <col min="3" max="3" width="15.140625" customWidth="1"/>
    <col min="4" max="4" width="13.5703125" customWidth="1"/>
    <col min="5" max="5" width="10.85546875" customWidth="1"/>
    <col min="6" max="6" width="15.28515625" customWidth="1"/>
  </cols>
  <sheetData>
    <row r="1" spans="1:6" ht="17.25" x14ac:dyDescent="0.25">
      <c r="A1" s="107"/>
      <c r="B1" s="108"/>
      <c r="C1" s="109" t="s">
        <v>1</v>
      </c>
      <c r="D1" s="110"/>
      <c r="E1" s="111"/>
      <c r="F1" s="112"/>
    </row>
    <row r="2" spans="1:6" ht="16.5" x14ac:dyDescent="0.25">
      <c r="A2" s="107"/>
      <c r="B2" s="108"/>
      <c r="C2" s="113" t="s">
        <v>28</v>
      </c>
      <c r="D2" s="114"/>
      <c r="E2" s="115"/>
      <c r="F2" s="116"/>
    </row>
    <row r="3" spans="1:6" ht="16.5" x14ac:dyDescent="0.25">
      <c r="A3" s="107"/>
      <c r="B3" s="108"/>
      <c r="C3" s="114" t="s">
        <v>27</v>
      </c>
      <c r="D3" s="114"/>
      <c r="E3" s="115"/>
      <c r="F3" s="116"/>
    </row>
    <row r="4" spans="1:6" ht="16.5" x14ac:dyDescent="0.25">
      <c r="A4" s="107"/>
      <c r="B4" s="117"/>
      <c r="C4" s="113" t="s">
        <v>57</v>
      </c>
      <c r="D4" s="113"/>
      <c r="E4" s="118"/>
      <c r="F4" s="116"/>
    </row>
    <row r="5" spans="1:6" ht="16.5" x14ac:dyDescent="0.25">
      <c r="A5" s="107"/>
      <c r="B5" s="108"/>
      <c r="C5" s="119" t="s">
        <v>52</v>
      </c>
      <c r="D5" s="119"/>
      <c r="E5" s="120"/>
      <c r="F5" s="121"/>
    </row>
    <row r="6" spans="1:6" ht="16.5" x14ac:dyDescent="0.25">
      <c r="A6" s="284" t="s">
        <v>0</v>
      </c>
      <c r="B6" s="284"/>
      <c r="C6" s="284"/>
      <c r="D6" s="284"/>
      <c r="E6" s="284"/>
      <c r="F6" s="284"/>
    </row>
    <row r="7" spans="1:6" ht="16.5" thickBot="1" x14ac:dyDescent="0.3">
      <c r="A7" s="285" t="s">
        <v>53</v>
      </c>
      <c r="B7" s="285"/>
      <c r="C7" s="285"/>
      <c r="D7" s="285"/>
      <c r="E7" s="285"/>
      <c r="F7" s="285"/>
    </row>
    <row r="8" spans="1:6" x14ac:dyDescent="0.25">
      <c r="A8" s="286" t="s">
        <v>29</v>
      </c>
      <c r="B8" s="288" t="s">
        <v>6</v>
      </c>
      <c r="C8" s="290" t="s">
        <v>32</v>
      </c>
      <c r="D8" s="292" t="s">
        <v>2</v>
      </c>
      <c r="E8" s="292"/>
      <c r="F8" s="293"/>
    </row>
    <row r="9" spans="1:6" ht="60" x14ac:dyDescent="0.25">
      <c r="A9" s="287"/>
      <c r="B9" s="289"/>
      <c r="C9" s="291"/>
      <c r="D9" s="122" t="s">
        <v>3</v>
      </c>
      <c r="E9" s="123" t="s">
        <v>4</v>
      </c>
      <c r="F9" s="124" t="s">
        <v>5</v>
      </c>
    </row>
    <row r="10" spans="1:6" ht="15.75" x14ac:dyDescent="0.25">
      <c r="A10" s="125"/>
      <c r="B10" s="278" t="s">
        <v>7</v>
      </c>
      <c r="C10" s="278"/>
      <c r="D10" s="278"/>
      <c r="E10" s="278"/>
      <c r="F10" s="279"/>
    </row>
    <row r="11" spans="1:6" ht="15.75" x14ac:dyDescent="0.25">
      <c r="A11" s="125"/>
      <c r="B11" s="278" t="s">
        <v>10</v>
      </c>
      <c r="C11" s="278"/>
      <c r="D11" s="278"/>
      <c r="E11" s="278"/>
      <c r="F11" s="279"/>
    </row>
    <row r="12" spans="1:6" ht="15.75" x14ac:dyDescent="0.25">
      <c r="A12" s="125"/>
      <c r="B12" s="276" t="s">
        <v>31</v>
      </c>
      <c r="C12" s="276"/>
      <c r="D12" s="276"/>
      <c r="E12" s="276"/>
      <c r="F12" s="277"/>
    </row>
    <row r="13" spans="1:6" ht="15.75" x14ac:dyDescent="0.25">
      <c r="A13" s="125"/>
      <c r="B13" s="276" t="s">
        <v>47</v>
      </c>
      <c r="C13" s="276"/>
      <c r="D13" s="276"/>
      <c r="E13" s="276"/>
      <c r="F13" s="277"/>
    </row>
    <row r="14" spans="1:6" ht="31.5" x14ac:dyDescent="0.25">
      <c r="A14" s="125">
        <v>1</v>
      </c>
      <c r="B14" s="182" t="s">
        <v>50</v>
      </c>
      <c r="C14" s="127">
        <f>35105.2-19976.7</f>
        <v>15128.499999999996</v>
      </c>
      <c r="D14" s="128">
        <v>1.1000000000000001</v>
      </c>
      <c r="E14" s="129"/>
      <c r="F14" s="130"/>
    </row>
    <row r="15" spans="1:6" ht="15.75" x14ac:dyDescent="0.25">
      <c r="A15" s="131"/>
      <c r="B15" s="132" t="s">
        <v>23</v>
      </c>
      <c r="C15" s="133">
        <f>C14</f>
        <v>15128.499999999996</v>
      </c>
      <c r="D15" s="133">
        <f>D14</f>
        <v>1.1000000000000001</v>
      </c>
      <c r="E15" s="129"/>
      <c r="F15" s="130"/>
    </row>
    <row r="16" spans="1:6" ht="31.5" x14ac:dyDescent="0.25">
      <c r="A16" s="125"/>
      <c r="B16" s="134" t="s">
        <v>30</v>
      </c>
      <c r="C16" s="135">
        <f>C15</f>
        <v>15128.499999999996</v>
      </c>
      <c r="D16" s="135">
        <f>D15</f>
        <v>1.1000000000000001</v>
      </c>
      <c r="E16" s="136"/>
      <c r="F16" s="137"/>
    </row>
    <row r="17" spans="1:6" ht="15.75" x14ac:dyDescent="0.25">
      <c r="A17" s="125"/>
      <c r="B17" s="276" t="s">
        <v>9</v>
      </c>
      <c r="C17" s="276"/>
      <c r="D17" s="276"/>
      <c r="E17" s="276"/>
      <c r="F17" s="277"/>
    </row>
    <row r="18" spans="1:6" ht="15.75" x14ac:dyDescent="0.25">
      <c r="A18" s="125"/>
      <c r="B18" s="276" t="s">
        <v>24</v>
      </c>
      <c r="C18" s="276"/>
      <c r="D18" s="276"/>
      <c r="E18" s="276"/>
      <c r="F18" s="277"/>
    </row>
    <row r="19" spans="1:6" ht="15.75" x14ac:dyDescent="0.25">
      <c r="A19" s="125"/>
      <c r="B19" s="138"/>
      <c r="C19" s="135"/>
      <c r="D19" s="135"/>
      <c r="E19" s="136"/>
      <c r="F19" s="137"/>
    </row>
    <row r="20" spans="1:6" ht="15.75" x14ac:dyDescent="0.25">
      <c r="A20" s="125"/>
      <c r="B20" s="132" t="s">
        <v>23</v>
      </c>
      <c r="C20" s="135"/>
      <c r="D20" s="135"/>
      <c r="E20" s="136"/>
      <c r="F20" s="137"/>
    </row>
    <row r="21" spans="1:6" ht="15.75" x14ac:dyDescent="0.25">
      <c r="A21" s="125"/>
      <c r="B21" s="138"/>
      <c r="C21" s="135"/>
      <c r="D21" s="135"/>
      <c r="E21" s="136"/>
      <c r="F21" s="137"/>
    </row>
    <row r="22" spans="1:6" ht="31.5" x14ac:dyDescent="0.25">
      <c r="A22" s="125"/>
      <c r="B22" s="134" t="s">
        <v>22</v>
      </c>
      <c r="C22" s="135"/>
      <c r="D22" s="135"/>
      <c r="E22" s="136"/>
      <c r="F22" s="137"/>
    </row>
    <row r="23" spans="1:6" ht="31.5" x14ac:dyDescent="0.25">
      <c r="A23" s="125"/>
      <c r="B23" s="139" t="s">
        <v>11</v>
      </c>
      <c r="C23" s="140">
        <f>C15</f>
        <v>15128.499999999996</v>
      </c>
      <c r="D23" s="140">
        <f>D16</f>
        <v>1.1000000000000001</v>
      </c>
      <c r="E23" s="136"/>
      <c r="F23" s="137"/>
    </row>
    <row r="24" spans="1:6" ht="15.75" x14ac:dyDescent="0.25">
      <c r="A24" s="125"/>
      <c r="B24" s="278" t="s">
        <v>12</v>
      </c>
      <c r="C24" s="278"/>
      <c r="D24" s="278"/>
      <c r="E24" s="278"/>
      <c r="F24" s="279"/>
    </row>
    <row r="25" spans="1:6" ht="15.75" x14ac:dyDescent="0.25">
      <c r="A25" s="125"/>
      <c r="B25" s="276" t="s">
        <v>31</v>
      </c>
      <c r="C25" s="276"/>
      <c r="D25" s="276"/>
      <c r="E25" s="276"/>
      <c r="F25" s="277"/>
    </row>
    <row r="26" spans="1:6" ht="15.75" x14ac:dyDescent="0.25">
      <c r="A26" s="125"/>
      <c r="B26" s="276" t="s">
        <v>18</v>
      </c>
      <c r="C26" s="276"/>
      <c r="D26" s="276"/>
      <c r="E26" s="276"/>
      <c r="F26" s="277"/>
    </row>
    <row r="27" spans="1:6" ht="15.75" x14ac:dyDescent="0.25">
      <c r="A27" s="125">
        <v>2</v>
      </c>
      <c r="B27" s="141" t="s">
        <v>65</v>
      </c>
      <c r="C27" s="136">
        <v>67517</v>
      </c>
      <c r="D27" s="136">
        <v>2.38</v>
      </c>
      <c r="E27" s="129"/>
      <c r="F27" s="142"/>
    </row>
    <row r="28" spans="1:6" ht="15.75" x14ac:dyDescent="0.25">
      <c r="A28" s="125"/>
      <c r="B28" s="132" t="s">
        <v>23</v>
      </c>
      <c r="C28" s="129">
        <f>C27</f>
        <v>67517</v>
      </c>
      <c r="D28" s="129">
        <f>D27</f>
        <v>2.38</v>
      </c>
      <c r="E28" s="129"/>
      <c r="F28" s="142"/>
    </row>
    <row r="29" spans="1:6" ht="15.75" x14ac:dyDescent="0.25">
      <c r="A29" s="125"/>
      <c r="B29" s="276" t="s">
        <v>17</v>
      </c>
      <c r="C29" s="276"/>
      <c r="D29" s="276"/>
      <c r="E29" s="276"/>
      <c r="F29" s="277"/>
    </row>
    <row r="30" spans="1:6" ht="31.5" x14ac:dyDescent="0.25">
      <c r="A30" s="125">
        <v>3</v>
      </c>
      <c r="B30" s="143" t="s">
        <v>54</v>
      </c>
      <c r="C30" s="144">
        <v>18020.5</v>
      </c>
      <c r="D30" s="144"/>
      <c r="E30" s="136">
        <v>63.6</v>
      </c>
      <c r="F30" s="130"/>
    </row>
    <row r="31" spans="1:6" ht="15.75" x14ac:dyDescent="0.25">
      <c r="A31" s="125"/>
      <c r="B31" s="132" t="s">
        <v>23</v>
      </c>
      <c r="C31" s="133">
        <f>C30</f>
        <v>18020.5</v>
      </c>
      <c r="D31" s="133"/>
      <c r="E31" s="129">
        <f>E30</f>
        <v>63.6</v>
      </c>
      <c r="F31" s="130"/>
    </row>
    <row r="32" spans="1:6" ht="15.75" x14ac:dyDescent="0.25">
      <c r="A32" s="125"/>
      <c r="B32" s="145"/>
      <c r="C32" s="133"/>
      <c r="D32" s="133"/>
      <c r="E32" s="129"/>
      <c r="F32" s="130"/>
    </row>
    <row r="33" spans="1:6" ht="31.5" x14ac:dyDescent="0.25">
      <c r="A33" s="125"/>
      <c r="B33" s="134" t="s">
        <v>30</v>
      </c>
      <c r="C33" s="135">
        <f>C28+C31</f>
        <v>85537.5</v>
      </c>
      <c r="D33" s="135">
        <f t="shared" ref="D33:F33" si="0">D28+D31</f>
        <v>2.38</v>
      </c>
      <c r="E33" s="135">
        <f t="shared" si="0"/>
        <v>63.6</v>
      </c>
      <c r="F33" s="146">
        <f t="shared" si="0"/>
        <v>0</v>
      </c>
    </row>
    <row r="34" spans="1:6" ht="15.75" x14ac:dyDescent="0.25">
      <c r="A34" s="125"/>
      <c r="B34" s="276" t="s">
        <v>9</v>
      </c>
      <c r="C34" s="276"/>
      <c r="D34" s="276"/>
      <c r="E34" s="276"/>
      <c r="F34" s="277"/>
    </row>
    <row r="35" spans="1:6" ht="15.75" x14ac:dyDescent="0.25">
      <c r="A35" s="125"/>
      <c r="B35" s="276" t="s">
        <v>24</v>
      </c>
      <c r="C35" s="276"/>
      <c r="D35" s="276"/>
      <c r="E35" s="276"/>
      <c r="F35" s="277"/>
    </row>
    <row r="36" spans="1:6" ht="15.75" x14ac:dyDescent="0.25">
      <c r="A36" s="125"/>
      <c r="B36" s="138"/>
      <c r="C36" s="135"/>
      <c r="D36" s="135"/>
      <c r="E36" s="136"/>
      <c r="F36" s="137"/>
    </row>
    <row r="37" spans="1:6" ht="15.75" x14ac:dyDescent="0.25">
      <c r="A37" s="125"/>
      <c r="B37" s="132" t="s">
        <v>23</v>
      </c>
      <c r="C37" s="135"/>
      <c r="D37" s="135"/>
      <c r="E37" s="136"/>
      <c r="F37" s="137"/>
    </row>
    <row r="38" spans="1:6" ht="15.75" x14ac:dyDescent="0.25">
      <c r="A38" s="125"/>
      <c r="B38" s="143"/>
      <c r="C38" s="135"/>
      <c r="D38" s="135"/>
      <c r="E38" s="136"/>
      <c r="F38" s="137"/>
    </row>
    <row r="39" spans="1:6" ht="31.5" x14ac:dyDescent="0.25">
      <c r="A39" s="125"/>
      <c r="B39" s="134" t="s">
        <v>22</v>
      </c>
      <c r="C39" s="135"/>
      <c r="D39" s="135"/>
      <c r="E39" s="136"/>
      <c r="F39" s="137"/>
    </row>
    <row r="40" spans="1:6" ht="31.5" x14ac:dyDescent="0.25">
      <c r="A40" s="125"/>
      <c r="B40" s="139" t="s">
        <v>13</v>
      </c>
      <c r="C40" s="140">
        <f>C33+C39</f>
        <v>85537.5</v>
      </c>
      <c r="D40" s="140">
        <f t="shared" ref="D40:F40" si="1">D33+D39</f>
        <v>2.38</v>
      </c>
      <c r="E40" s="140">
        <f t="shared" si="1"/>
        <v>63.6</v>
      </c>
      <c r="F40" s="147">
        <f t="shared" si="1"/>
        <v>0</v>
      </c>
    </row>
    <row r="41" spans="1:6" ht="15.75" x14ac:dyDescent="0.25">
      <c r="A41" s="125"/>
      <c r="B41" s="278" t="s">
        <v>8</v>
      </c>
      <c r="C41" s="278"/>
      <c r="D41" s="278"/>
      <c r="E41" s="278"/>
      <c r="F41" s="279"/>
    </row>
    <row r="42" spans="1:6" ht="15.75" x14ac:dyDescent="0.25">
      <c r="A42" s="125"/>
      <c r="B42" s="276" t="s">
        <v>31</v>
      </c>
      <c r="C42" s="276"/>
      <c r="D42" s="276"/>
      <c r="E42" s="276"/>
      <c r="F42" s="277"/>
    </row>
    <row r="43" spans="1:6" ht="15.75" x14ac:dyDescent="0.25">
      <c r="A43" s="125"/>
      <c r="B43" s="276" t="s">
        <v>15</v>
      </c>
      <c r="C43" s="276"/>
      <c r="D43" s="276"/>
      <c r="E43" s="276"/>
      <c r="F43" s="277"/>
    </row>
    <row r="44" spans="1:6" ht="31.5" x14ac:dyDescent="0.25">
      <c r="A44" s="125">
        <v>4</v>
      </c>
      <c r="B44" s="183" t="s">
        <v>55</v>
      </c>
      <c r="C44" s="148">
        <f>87716.5-38350.3</f>
        <v>49366.2</v>
      </c>
      <c r="D44" s="148">
        <v>11.8</v>
      </c>
      <c r="E44" s="129"/>
      <c r="F44" s="130"/>
    </row>
    <row r="45" spans="1:6" ht="16.5" thickBot="1" x14ac:dyDescent="0.3">
      <c r="A45" s="149"/>
      <c r="B45" s="150" t="s">
        <v>23</v>
      </c>
      <c r="C45" s="151">
        <f>SUM(C44:C44)</f>
        <v>49366.2</v>
      </c>
      <c r="D45" s="151">
        <f>SUM(D44:D44)</f>
        <v>11.8</v>
      </c>
      <c r="E45" s="152"/>
      <c r="F45" s="153"/>
    </row>
    <row r="46" spans="1:6" ht="15.75" x14ac:dyDescent="0.25">
      <c r="A46" s="154"/>
      <c r="B46" s="280" t="s">
        <v>16</v>
      </c>
      <c r="C46" s="280"/>
      <c r="D46" s="280"/>
      <c r="E46" s="280"/>
      <c r="F46" s="281"/>
    </row>
    <row r="47" spans="1:6" ht="47.25" x14ac:dyDescent="0.25">
      <c r="A47" s="125">
        <v>5</v>
      </c>
      <c r="B47" s="134" t="s">
        <v>56</v>
      </c>
      <c r="C47" s="155">
        <v>62754.400000000001</v>
      </c>
      <c r="D47" s="128">
        <v>8.15</v>
      </c>
      <c r="E47" s="129"/>
      <c r="F47" s="130"/>
    </row>
    <row r="48" spans="1:6" ht="15.75" x14ac:dyDescent="0.25">
      <c r="A48" s="125"/>
      <c r="B48" s="156" t="s">
        <v>23</v>
      </c>
      <c r="C48" s="157">
        <f>C47</f>
        <v>62754.400000000001</v>
      </c>
      <c r="D48" s="157">
        <f>D47</f>
        <v>8.15</v>
      </c>
      <c r="E48" s="129"/>
      <c r="F48" s="130"/>
    </row>
    <row r="49" spans="1:6" ht="15.75" x14ac:dyDescent="0.25">
      <c r="A49" s="125"/>
      <c r="B49" s="276" t="s">
        <v>17</v>
      </c>
      <c r="C49" s="276"/>
      <c r="D49" s="276"/>
      <c r="E49" s="276"/>
      <c r="F49" s="277"/>
    </row>
    <row r="50" spans="1:6" ht="31.5" x14ac:dyDescent="0.25">
      <c r="A50" s="125">
        <v>6</v>
      </c>
      <c r="B50" s="126" t="s">
        <v>66</v>
      </c>
      <c r="C50" s="127">
        <v>58857.4</v>
      </c>
      <c r="D50" s="128">
        <v>10.65</v>
      </c>
      <c r="E50" s="129"/>
      <c r="F50" s="130"/>
    </row>
    <row r="51" spans="1:6" ht="15.75" x14ac:dyDescent="0.25">
      <c r="A51" s="125"/>
      <c r="B51" s="132" t="s">
        <v>23</v>
      </c>
      <c r="C51" s="157">
        <f>C50</f>
        <v>58857.4</v>
      </c>
      <c r="D51" s="157">
        <f>D50</f>
        <v>10.65</v>
      </c>
      <c r="E51" s="129"/>
      <c r="F51" s="130"/>
    </row>
    <row r="52" spans="1:6" ht="15.75" x14ac:dyDescent="0.25">
      <c r="A52" s="125"/>
      <c r="B52" s="282" t="s">
        <v>18</v>
      </c>
      <c r="C52" s="282"/>
      <c r="D52" s="282"/>
      <c r="E52" s="282"/>
      <c r="F52" s="283"/>
    </row>
    <row r="53" spans="1:6" ht="31.5" x14ac:dyDescent="0.25">
      <c r="A53" s="125">
        <v>7</v>
      </c>
      <c r="B53" s="126" t="s">
        <v>58</v>
      </c>
      <c r="C53" s="127">
        <v>58156.6</v>
      </c>
      <c r="D53" s="128">
        <v>3.7</v>
      </c>
      <c r="E53" s="158"/>
      <c r="F53" s="159"/>
    </row>
    <row r="54" spans="1:6" ht="15.75" x14ac:dyDescent="0.25">
      <c r="A54" s="125"/>
      <c r="B54" s="132" t="s">
        <v>23</v>
      </c>
      <c r="C54" s="157">
        <f>C53</f>
        <v>58156.6</v>
      </c>
      <c r="D54" s="157">
        <v>10.4</v>
      </c>
      <c r="E54" s="158"/>
      <c r="F54" s="159"/>
    </row>
    <row r="55" spans="1:6" ht="15.75" x14ac:dyDescent="0.25">
      <c r="A55" s="154"/>
      <c r="B55" s="274" t="s">
        <v>19</v>
      </c>
      <c r="C55" s="274"/>
      <c r="D55" s="274"/>
      <c r="E55" s="274"/>
      <c r="F55" s="275"/>
    </row>
    <row r="56" spans="1:6" ht="31.5" x14ac:dyDescent="0.25">
      <c r="A56" s="125">
        <v>8</v>
      </c>
      <c r="B56" s="126" t="s">
        <v>59</v>
      </c>
      <c r="C56" s="127">
        <v>12419.5</v>
      </c>
      <c r="D56" s="128">
        <v>1.7</v>
      </c>
      <c r="E56" s="160"/>
      <c r="F56" s="159"/>
    </row>
    <row r="57" spans="1:6" ht="31.5" x14ac:dyDescent="0.25">
      <c r="A57" s="125">
        <v>9</v>
      </c>
      <c r="B57" s="126" t="s">
        <v>60</v>
      </c>
      <c r="C57" s="127">
        <v>59905.9</v>
      </c>
      <c r="D57" s="128">
        <v>8.1999999999999993</v>
      </c>
      <c r="E57" s="160"/>
      <c r="F57" s="159"/>
    </row>
    <row r="58" spans="1:6" ht="15.75" x14ac:dyDescent="0.25">
      <c r="A58" s="125"/>
      <c r="B58" s="132" t="s">
        <v>23</v>
      </c>
      <c r="C58" s="157">
        <f>C57+C56</f>
        <v>72325.399999999994</v>
      </c>
      <c r="D58" s="157">
        <f>D57+D56</f>
        <v>9.8999999999999986</v>
      </c>
      <c r="E58" s="160"/>
      <c r="F58" s="159"/>
    </row>
    <row r="59" spans="1:6" ht="15.75" x14ac:dyDescent="0.25">
      <c r="A59" s="125"/>
      <c r="B59" s="276" t="s">
        <v>20</v>
      </c>
      <c r="C59" s="276"/>
      <c r="D59" s="276"/>
      <c r="E59" s="276"/>
      <c r="F59" s="277"/>
    </row>
    <row r="60" spans="1:6" ht="31.5" x14ac:dyDescent="0.25">
      <c r="A60" s="125">
        <v>10</v>
      </c>
      <c r="B60" s="126" t="s">
        <v>61</v>
      </c>
      <c r="C60" s="127">
        <v>33675.9</v>
      </c>
      <c r="D60" s="128">
        <v>5.6</v>
      </c>
      <c r="E60" s="158"/>
      <c r="F60" s="159"/>
    </row>
    <row r="61" spans="1:6" ht="31.5" x14ac:dyDescent="0.25">
      <c r="A61" s="161">
        <v>11</v>
      </c>
      <c r="B61" s="126" t="s">
        <v>67</v>
      </c>
      <c r="C61" s="127">
        <v>31871.9</v>
      </c>
      <c r="D61" s="128">
        <v>5.3</v>
      </c>
      <c r="E61" s="158"/>
      <c r="F61" s="159"/>
    </row>
    <row r="62" spans="1:6" ht="15.75" x14ac:dyDescent="0.25">
      <c r="A62" s="162"/>
      <c r="B62" s="132" t="s">
        <v>23</v>
      </c>
      <c r="C62" s="157">
        <f>C61+C60</f>
        <v>65547.8</v>
      </c>
      <c r="D62" s="157">
        <f>D61+D60</f>
        <v>10.899999999999999</v>
      </c>
      <c r="E62" s="136"/>
      <c r="F62" s="137"/>
    </row>
    <row r="63" spans="1:6" ht="15.75" x14ac:dyDescent="0.25">
      <c r="A63" s="162"/>
      <c r="B63" s="132"/>
      <c r="C63" s="135"/>
      <c r="D63" s="135"/>
      <c r="E63" s="136"/>
      <c r="F63" s="137"/>
    </row>
    <row r="64" spans="1:6" ht="31.5" x14ac:dyDescent="0.25">
      <c r="A64" s="162"/>
      <c r="B64" s="134" t="s">
        <v>30</v>
      </c>
      <c r="C64" s="135">
        <f>C62+C58+C54+C51+C48+C45</f>
        <v>367007.80000000005</v>
      </c>
      <c r="D64" s="135">
        <f>D62+D58+D54+D51+D48+D45</f>
        <v>61.8</v>
      </c>
      <c r="E64" s="135">
        <f t="shared" ref="E64:F64" si="2">E62+E58+E54+E51+E48+E45</f>
        <v>0</v>
      </c>
      <c r="F64" s="146">
        <f t="shared" si="2"/>
        <v>0</v>
      </c>
    </row>
    <row r="65" spans="1:6" ht="15.75" x14ac:dyDescent="0.25">
      <c r="A65" s="161"/>
      <c r="B65" s="143"/>
      <c r="C65" s="135"/>
      <c r="D65" s="135"/>
      <c r="E65" s="136"/>
      <c r="F65" s="137"/>
    </row>
    <row r="66" spans="1:6" ht="15.75" x14ac:dyDescent="0.25">
      <c r="A66" s="161"/>
      <c r="B66" s="276" t="s">
        <v>9</v>
      </c>
      <c r="C66" s="276"/>
      <c r="D66" s="276"/>
      <c r="E66" s="276"/>
      <c r="F66" s="277"/>
    </row>
    <row r="67" spans="1:6" ht="15.75" x14ac:dyDescent="0.25">
      <c r="A67" s="161"/>
      <c r="B67" s="276" t="s">
        <v>45</v>
      </c>
      <c r="C67" s="276"/>
      <c r="D67" s="276"/>
      <c r="E67" s="276"/>
      <c r="F67" s="277"/>
    </row>
    <row r="68" spans="1:6" ht="30" customHeight="1" x14ac:dyDescent="0.25">
      <c r="A68" s="161">
        <v>12</v>
      </c>
      <c r="B68" s="182" t="s">
        <v>62</v>
      </c>
      <c r="C68" s="135">
        <f>47000-4523.2</f>
        <v>42476.800000000003</v>
      </c>
      <c r="D68" s="135">
        <v>2.98</v>
      </c>
      <c r="E68" s="136"/>
      <c r="F68" s="163">
        <v>39150</v>
      </c>
    </row>
    <row r="69" spans="1:6" ht="15.75" x14ac:dyDescent="0.25">
      <c r="A69" s="125"/>
      <c r="B69" s="132" t="s">
        <v>46</v>
      </c>
      <c r="C69" s="133">
        <f>C68</f>
        <v>42476.800000000003</v>
      </c>
      <c r="D69" s="135"/>
      <c r="E69" s="136"/>
      <c r="F69" s="130">
        <f>F68</f>
        <v>39150</v>
      </c>
    </row>
    <row r="70" spans="1:6" ht="15.75" x14ac:dyDescent="0.25">
      <c r="A70" s="125"/>
      <c r="B70" s="132"/>
      <c r="C70" s="135"/>
      <c r="D70" s="135"/>
      <c r="E70" s="136"/>
      <c r="F70" s="137"/>
    </row>
    <row r="71" spans="1:6" ht="31.5" x14ac:dyDescent="0.25">
      <c r="A71" s="125"/>
      <c r="B71" s="134" t="s">
        <v>22</v>
      </c>
      <c r="C71" s="135">
        <f>C69</f>
        <v>42476.800000000003</v>
      </c>
      <c r="D71" s="135"/>
      <c r="E71" s="136"/>
      <c r="F71" s="137">
        <f>F69</f>
        <v>39150</v>
      </c>
    </row>
    <row r="72" spans="1:6" ht="32.25" thickBot="1" x14ac:dyDescent="0.3">
      <c r="A72" s="164"/>
      <c r="B72" s="165" t="s">
        <v>14</v>
      </c>
      <c r="C72" s="166">
        <f>C71+C64</f>
        <v>409484.60000000003</v>
      </c>
      <c r="D72" s="166">
        <f>D64+D68</f>
        <v>64.78</v>
      </c>
      <c r="E72" s="166">
        <f>E64+E68</f>
        <v>0</v>
      </c>
      <c r="F72" s="167">
        <f>F64+F68</f>
        <v>39150</v>
      </c>
    </row>
    <row r="73" spans="1:6" ht="16.5" thickBot="1" x14ac:dyDescent="0.3">
      <c r="A73" s="168"/>
      <c r="B73" s="169" t="s">
        <v>21</v>
      </c>
      <c r="C73" s="170">
        <f>C72+C23+C40</f>
        <v>510150.60000000003</v>
      </c>
      <c r="D73" s="170">
        <f t="shared" ref="D73:F73" si="3">D72+D23+D40</f>
        <v>68.259999999999991</v>
      </c>
      <c r="E73" s="170">
        <f t="shared" si="3"/>
        <v>63.6</v>
      </c>
      <c r="F73" s="171">
        <f t="shared" si="3"/>
        <v>39150</v>
      </c>
    </row>
    <row r="74" spans="1:6" ht="15.75" x14ac:dyDescent="0.25">
      <c r="A74" s="107"/>
      <c r="B74" s="117"/>
      <c r="C74" s="172"/>
      <c r="D74" s="172"/>
      <c r="E74" s="173"/>
      <c r="F74" s="174"/>
    </row>
    <row r="75" spans="1:6" ht="15.75" x14ac:dyDescent="0.25">
      <c r="A75" s="107"/>
      <c r="B75" s="117"/>
      <c r="C75" s="172"/>
      <c r="D75" s="172"/>
      <c r="E75" s="173"/>
      <c r="F75" s="174"/>
    </row>
    <row r="76" spans="1:6" ht="16.5" x14ac:dyDescent="0.25">
      <c r="A76" s="175" t="s">
        <v>48</v>
      </c>
      <c r="B76" s="175"/>
      <c r="C76" s="119"/>
      <c r="D76" s="119"/>
      <c r="E76" s="176"/>
      <c r="F76" s="121"/>
    </row>
    <row r="77" spans="1:6" ht="16.5" x14ac:dyDescent="0.25">
      <c r="A77" s="175" t="s">
        <v>25</v>
      </c>
      <c r="B77" s="175"/>
      <c r="C77" s="119" t="s">
        <v>51</v>
      </c>
      <c r="D77" s="176"/>
      <c r="E77" s="121"/>
      <c r="F77" s="121"/>
    </row>
    <row r="78" spans="1:6" ht="15.75" x14ac:dyDescent="0.25">
      <c r="A78" s="107"/>
      <c r="B78" s="117"/>
      <c r="C78" s="172"/>
      <c r="D78" s="172"/>
      <c r="E78" s="173"/>
      <c r="F78" s="174"/>
    </row>
    <row r="79" spans="1:6" ht="15.75" x14ac:dyDescent="0.25">
      <c r="A79" s="107"/>
      <c r="B79" s="117"/>
      <c r="C79" s="172"/>
      <c r="D79" s="172"/>
      <c r="E79" s="173"/>
      <c r="F79" s="174"/>
    </row>
    <row r="80" spans="1:6" ht="15.75" x14ac:dyDescent="0.25">
      <c r="A80" s="107"/>
      <c r="B80" s="117"/>
      <c r="C80" s="172"/>
      <c r="D80" s="172"/>
      <c r="E80" s="173"/>
      <c r="F80" s="174"/>
    </row>
    <row r="81" spans="1:6" ht="15.75" x14ac:dyDescent="0.25">
      <c r="A81" s="107"/>
      <c r="B81" s="117"/>
      <c r="C81" s="172"/>
      <c r="D81" s="172"/>
      <c r="E81" s="173"/>
      <c r="F81" s="174"/>
    </row>
    <row r="82" spans="1:6" ht="15.75" x14ac:dyDescent="0.25">
      <c r="A82" s="177" t="s">
        <v>26</v>
      </c>
      <c r="B82" s="178"/>
      <c r="C82" s="172"/>
      <c r="D82" s="172"/>
      <c r="E82" s="173"/>
      <c r="F82" s="174"/>
    </row>
    <row r="83" spans="1:6" ht="15.75" x14ac:dyDescent="0.25">
      <c r="A83" s="179" t="s">
        <v>64</v>
      </c>
      <c r="B83" s="178"/>
      <c r="C83" s="172"/>
      <c r="D83" s="172"/>
      <c r="E83" s="173"/>
      <c r="F83" s="174"/>
    </row>
    <row r="84" spans="1:6" ht="15.75" x14ac:dyDescent="0.25">
      <c r="A84" s="107"/>
      <c r="B84" s="117"/>
      <c r="C84" s="172"/>
      <c r="D84" s="172"/>
      <c r="E84" s="173"/>
      <c r="F84" s="174"/>
    </row>
    <row r="85" spans="1:6" ht="15.75" x14ac:dyDescent="0.25">
      <c r="A85" s="107"/>
      <c r="B85" s="117"/>
      <c r="C85" s="172"/>
      <c r="D85" s="172"/>
      <c r="E85" s="173"/>
      <c r="F85" s="174"/>
    </row>
    <row r="86" spans="1:6" ht="15.75" x14ac:dyDescent="0.25">
      <c r="A86" s="107"/>
      <c r="B86" s="117"/>
      <c r="C86" s="172"/>
      <c r="D86" s="172"/>
      <c r="E86" s="173"/>
      <c r="F86" s="180"/>
    </row>
    <row r="87" spans="1:6" ht="15.75" x14ac:dyDescent="0.25">
      <c r="A87" s="107"/>
      <c r="B87" s="117"/>
      <c r="C87" s="172"/>
      <c r="D87" s="172"/>
      <c r="E87" s="173"/>
      <c r="F87" s="174"/>
    </row>
    <row r="88" spans="1:6" ht="15.75" x14ac:dyDescent="0.25">
      <c r="A88" s="107"/>
      <c r="B88" s="117"/>
      <c r="C88" s="172"/>
      <c r="D88" s="172"/>
      <c r="E88" s="173"/>
      <c r="F88" s="174"/>
    </row>
    <row r="89" spans="1:6" ht="15.75" x14ac:dyDescent="0.25">
      <c r="A89" s="107"/>
      <c r="B89" s="117"/>
      <c r="C89" s="172"/>
      <c r="D89" s="172"/>
      <c r="E89" s="173"/>
      <c r="F89" s="174"/>
    </row>
    <row r="90" spans="1:6" ht="15.75" x14ac:dyDescent="0.25">
      <c r="A90" s="107"/>
      <c r="B90" s="117"/>
      <c r="C90" s="172"/>
      <c r="D90" s="172"/>
      <c r="E90" s="173"/>
      <c r="F90" s="174"/>
    </row>
    <row r="91" spans="1:6" ht="15.75" x14ac:dyDescent="0.25">
      <c r="A91" s="107"/>
      <c r="B91" s="117"/>
      <c r="C91" s="172"/>
      <c r="D91" s="172"/>
      <c r="E91" s="173"/>
      <c r="F91" s="174"/>
    </row>
    <row r="92" spans="1:6" ht="15.75" x14ac:dyDescent="0.25">
      <c r="A92" s="107"/>
      <c r="B92" s="117"/>
      <c r="C92" s="172"/>
      <c r="D92" s="172"/>
      <c r="E92" s="173"/>
      <c r="F92" s="174"/>
    </row>
    <row r="93" spans="1:6" ht="15.75" x14ac:dyDescent="0.25">
      <c r="A93" s="107"/>
      <c r="B93" s="117"/>
      <c r="C93" s="172"/>
      <c r="D93" s="172"/>
      <c r="E93" s="173"/>
      <c r="F93" s="174"/>
    </row>
    <row r="94" spans="1:6" x14ac:dyDescent="0.25">
      <c r="A94" s="181"/>
      <c r="B94" s="181"/>
      <c r="C94" s="181"/>
      <c r="D94" s="181"/>
      <c r="E94" s="181"/>
      <c r="F94" s="181"/>
    </row>
  </sheetData>
  <mergeCells count="28">
    <mergeCell ref="A6:F6"/>
    <mergeCell ref="A7:F7"/>
    <mergeCell ref="A8:A9"/>
    <mergeCell ref="B8:B9"/>
    <mergeCell ref="C8:C9"/>
    <mergeCell ref="D8:F8"/>
    <mergeCell ref="B35:F35"/>
    <mergeCell ref="B10:F10"/>
    <mergeCell ref="B11:F11"/>
    <mergeCell ref="B12:F12"/>
    <mergeCell ref="B13:F13"/>
    <mergeCell ref="B17:F17"/>
    <mergeCell ref="B18:F18"/>
    <mergeCell ref="B24:F24"/>
    <mergeCell ref="B25:F25"/>
    <mergeCell ref="B26:F26"/>
    <mergeCell ref="B29:F29"/>
    <mergeCell ref="B34:F34"/>
    <mergeCell ref="B55:F55"/>
    <mergeCell ref="B59:F59"/>
    <mergeCell ref="B66:F66"/>
    <mergeCell ref="B67:F67"/>
    <mergeCell ref="B41:F41"/>
    <mergeCell ref="B42:F42"/>
    <mergeCell ref="B43:F43"/>
    <mergeCell ref="B46:F46"/>
    <mergeCell ref="B49:F49"/>
    <mergeCell ref="B52:F52"/>
  </mergeCells>
  <pageMargins left="0.7" right="0.7" top="0.75" bottom="0.75" header="0.3" footer="0.3"/>
  <pageSetup paperSize="9" scale="70" fitToHeight="0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H12" sqref="H12"/>
    </sheetView>
  </sheetViews>
  <sheetFormatPr defaultRowHeight="15" x14ac:dyDescent="0.25"/>
  <cols>
    <col min="1" max="1" width="4.7109375" customWidth="1"/>
    <col min="2" max="2" width="66.140625" customWidth="1"/>
    <col min="3" max="3" width="16" customWidth="1"/>
    <col min="4" max="4" width="9.5703125" bestFit="1" customWidth="1"/>
  </cols>
  <sheetData>
    <row r="1" spans="1:5" ht="42" customHeight="1" x14ac:dyDescent="0.25">
      <c r="A1" s="272" t="s">
        <v>63</v>
      </c>
      <c r="B1" s="272"/>
      <c r="C1" s="272"/>
    </row>
    <row r="2" spans="1:5" ht="15.75" x14ac:dyDescent="0.25">
      <c r="A2" s="294" t="s">
        <v>7</v>
      </c>
      <c r="B2" s="294"/>
      <c r="C2" s="294"/>
    </row>
    <row r="3" spans="1:5" ht="16.5" thickBot="1" x14ac:dyDescent="0.3">
      <c r="A3" s="193"/>
      <c r="B3" s="194"/>
      <c r="C3" s="194"/>
    </row>
    <row r="4" spans="1:5" ht="30.75" thickBot="1" x14ac:dyDescent="0.3">
      <c r="A4" s="195" t="s">
        <v>44</v>
      </c>
      <c r="B4" s="196" t="s">
        <v>33</v>
      </c>
      <c r="C4" s="197" t="s">
        <v>34</v>
      </c>
      <c r="D4" s="43"/>
    </row>
    <row r="5" spans="1:5" ht="45" customHeight="1" x14ac:dyDescent="0.25">
      <c r="A5" s="198">
        <v>1</v>
      </c>
      <c r="B5" s="199" t="s">
        <v>35</v>
      </c>
      <c r="C5" s="200">
        <v>120642.7</v>
      </c>
      <c r="D5" s="69">
        <f>C5/C11</f>
        <v>0.12599065033280671</v>
      </c>
    </row>
    <row r="6" spans="1:5" ht="45" customHeight="1" x14ac:dyDescent="0.25">
      <c r="A6" s="201">
        <v>2</v>
      </c>
      <c r="B6" s="202" t="s">
        <v>36</v>
      </c>
      <c r="C6" s="203">
        <v>526753.30000000005</v>
      </c>
      <c r="D6" s="69">
        <f>C6/C11</f>
        <v>0.55010366008015432</v>
      </c>
    </row>
    <row r="7" spans="1:5" ht="45" customHeight="1" x14ac:dyDescent="0.25">
      <c r="A7" s="201">
        <v>3</v>
      </c>
      <c r="B7" s="202" t="s">
        <v>37</v>
      </c>
      <c r="C7" s="203">
        <v>263156.8</v>
      </c>
      <c r="D7" s="69">
        <f>C7/C11</f>
        <v>0.27482223434571962</v>
      </c>
    </row>
    <row r="8" spans="1:5" ht="45" customHeight="1" x14ac:dyDescent="0.25">
      <c r="A8" s="201">
        <v>4</v>
      </c>
      <c r="B8" s="204" t="s">
        <v>38</v>
      </c>
      <c r="C8" s="205">
        <v>0</v>
      </c>
      <c r="D8" s="69"/>
    </row>
    <row r="9" spans="1:5" ht="45" customHeight="1" x14ac:dyDescent="0.25">
      <c r="A9" s="201">
        <v>5</v>
      </c>
      <c r="B9" s="204" t="s">
        <v>39</v>
      </c>
      <c r="C9" s="57">
        <v>47000</v>
      </c>
      <c r="D9" s="69">
        <f>C9/C11</f>
        <v>4.9083455241319331E-2</v>
      </c>
    </row>
    <row r="10" spans="1:5" ht="45" customHeight="1" thickBot="1" x14ac:dyDescent="0.3">
      <c r="A10" s="206">
        <v>6</v>
      </c>
      <c r="B10" s="207" t="s">
        <v>40</v>
      </c>
      <c r="C10" s="208">
        <v>0</v>
      </c>
      <c r="D10" s="69"/>
    </row>
    <row r="11" spans="1:5" ht="16.5" thickBot="1" x14ac:dyDescent="0.3">
      <c r="A11" s="209"/>
      <c r="B11" s="210" t="s">
        <v>41</v>
      </c>
      <c r="C11" s="211">
        <f>SUM(C5:C10)</f>
        <v>957552.8</v>
      </c>
      <c r="D11" s="69">
        <f>SUM(D5:D9)</f>
        <v>1</v>
      </c>
    </row>
    <row r="12" spans="1:5" ht="48" customHeight="1" x14ac:dyDescent="0.25">
      <c r="A12" s="193"/>
      <c r="B12" s="212"/>
      <c r="C12" s="212"/>
    </row>
    <row r="13" spans="1:5" ht="15.75" x14ac:dyDescent="0.25">
      <c r="A13" s="213" t="s">
        <v>49</v>
      </c>
      <c r="B13" s="214"/>
      <c r="C13" s="215"/>
      <c r="D13" s="28"/>
      <c r="E13" s="6"/>
    </row>
    <row r="14" spans="1:5" ht="15.75" x14ac:dyDescent="0.25">
      <c r="A14" s="214" t="s">
        <v>42</v>
      </c>
      <c r="B14" s="214"/>
      <c r="C14" s="215"/>
      <c r="D14" s="28"/>
      <c r="E14" s="6"/>
    </row>
    <row r="15" spans="1:5" s="212" customFormat="1" ht="15.75" x14ac:dyDescent="0.25">
      <c r="A15" s="216" t="s">
        <v>43</v>
      </c>
      <c r="B15" s="214"/>
      <c r="C15" s="215"/>
      <c r="D15" s="217"/>
      <c r="E15" s="218"/>
    </row>
    <row r="16" spans="1:5" ht="15.75" x14ac:dyDescent="0.25">
      <c r="A16" s="13"/>
      <c r="B16" s="9"/>
      <c r="C16" s="27"/>
      <c r="D16" s="27"/>
      <c r="E16" s="4"/>
    </row>
    <row r="17" spans="1:5" ht="15.75" x14ac:dyDescent="0.25">
      <c r="A17" s="13"/>
      <c r="B17" s="9"/>
      <c r="C17" s="27"/>
      <c r="D17" s="27"/>
      <c r="E17" s="4"/>
    </row>
    <row r="18" spans="1:5" ht="169.5" customHeight="1" x14ac:dyDescent="0.25">
      <c r="A18" s="13"/>
      <c r="B18" s="9"/>
      <c r="C18" s="27"/>
      <c r="D18" s="27"/>
      <c r="E18" s="4"/>
    </row>
    <row r="19" spans="1:5" ht="15.75" x14ac:dyDescent="0.25">
      <c r="A19" s="40" t="s">
        <v>26</v>
      </c>
      <c r="B19" s="48"/>
      <c r="D19" s="27"/>
      <c r="E19" s="4"/>
    </row>
    <row r="20" spans="1:5" ht="15.75" x14ac:dyDescent="0.25">
      <c r="A20" s="41" t="s">
        <v>64</v>
      </c>
      <c r="B20" s="9"/>
      <c r="C20" s="27"/>
      <c r="D20" s="27"/>
      <c r="E20" s="4"/>
    </row>
  </sheetData>
  <mergeCells count="2">
    <mergeCell ref="A1:C1"/>
    <mergeCell ref="A2:C2"/>
  </mergeCells>
  <pageMargins left="1.1023622047244095" right="0.31496062992125984" top="0.74803149606299213" bottom="0.74803149606299213" header="0.31496062992125984" footer="0.31496062992125984"/>
  <pageSetup paperSize="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перелік об'єктів ПСР Укравтодор</vt:lpstr>
      <vt:lpstr>напрями</vt:lpstr>
      <vt:lpstr>Лист1</vt:lpstr>
      <vt:lpstr>Лист4</vt:lpstr>
      <vt:lpstr>Лист2</vt:lpstr>
      <vt:lpstr>Лист3</vt:lpstr>
      <vt:lpstr>'перелік об''єктів ПСР Укравтодор'!Заголовки_для_печати</vt:lpstr>
      <vt:lpstr>Лист1!Область_печати</vt:lpstr>
      <vt:lpstr>Лист3!Область_печати</vt:lpstr>
      <vt:lpstr>напрями!Область_печати</vt:lpstr>
      <vt:lpstr>'перелік об''єктів ПСР Укравтодор'!Область_печати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Столяренко Л.І.</dc:creator>
  <cp:lastModifiedBy>1</cp:lastModifiedBy>
  <cp:lastPrinted>2020-02-03T06:19:19Z</cp:lastPrinted>
  <dcterms:created xsi:type="dcterms:W3CDTF">2017-12-29T09:19:31Z</dcterms:created>
  <dcterms:modified xsi:type="dcterms:W3CDTF">2020-03-03T10:29:05Z</dcterms:modified>
</cp:coreProperties>
</file>